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65386" windowWidth="10185" windowHeight="10530" activeTab="6"/>
  </bookViews>
  <sheets>
    <sheet name="fedőlap" sheetId="1" r:id="rId1"/>
    <sheet name="A-C2" sheetId="2" r:id="rId2"/>
    <sheet name="C3" sheetId="3" r:id="rId3"/>
    <sheet name="C4" sheetId="4" r:id="rId4"/>
    <sheet name="D-E" sheetId="5" r:id="rId5"/>
    <sheet name="F" sheetId="6" r:id="rId6"/>
    <sheet name="G" sheetId="7" r:id="rId7"/>
    <sheet name="mérleg" sheetId="8" r:id="rId8"/>
    <sheet name="er_kim" sheetId="9" r:id="rId9"/>
  </sheets>
  <definedNames/>
  <calcPr fullCalcOnLoad="1"/>
</workbook>
</file>

<file path=xl/sharedStrings.xml><?xml version="1.0" encoding="utf-8"?>
<sst xmlns="http://schemas.openxmlformats.org/spreadsheetml/2006/main" count="330" uniqueCount="250">
  <si>
    <t>Megnevezés</t>
  </si>
  <si>
    <t>3. Közhasznú tevékenységből származó bevétel</t>
  </si>
  <si>
    <t>4. Tagdíjból származó bevétel</t>
  </si>
  <si>
    <t>index</t>
  </si>
  <si>
    <t>ezen belül</t>
  </si>
  <si>
    <t>1. Közhasznú célra, működésre kapott támogatások</t>
  </si>
  <si>
    <t>Központi költségvetés támogatása</t>
  </si>
  <si>
    <t>Helyi önkormányzatok támogatása</t>
  </si>
  <si>
    <t>Egyéb támogatás minisztériumoktól</t>
  </si>
  <si>
    <t>Elkülönített állami pénzalapból támogatás (munkaügyi közp.tám.)</t>
  </si>
  <si>
    <t>Magánszemélyek támogatása</t>
  </si>
  <si>
    <t>Belföldi jogi személyek támogatása</t>
  </si>
  <si>
    <t>Külföldi társszervezetek támogatása</t>
  </si>
  <si>
    <t>SZJA 1%</t>
  </si>
  <si>
    <t>Egyéb összesen</t>
  </si>
  <si>
    <t>Összesen</t>
  </si>
  <si>
    <t>Rendezvények, kiadványok bevételei</t>
  </si>
  <si>
    <t>Egyéb bevétel</t>
  </si>
  <si>
    <t>Pénzügyi bevétel</t>
  </si>
  <si>
    <t>Magánszemélyek tagdíja</t>
  </si>
  <si>
    <t>Közhasznú tevékenység bevétele összesen</t>
  </si>
  <si>
    <t>1. Anyag jellegű ráfordítások</t>
  </si>
  <si>
    <t>Anyagköltség összesen</t>
  </si>
  <si>
    <t>Egyéb szolgáltatás (bankktg., bizt.)</t>
  </si>
  <si>
    <t>2. Személyi jellegű ráfordítások</t>
  </si>
  <si>
    <t>Főfoglalkozású bérköltség</t>
  </si>
  <si>
    <t>Megbízási díj</t>
  </si>
  <si>
    <t>Tiszteletdíj</t>
  </si>
  <si>
    <t>Bérköltség összesen:</t>
  </si>
  <si>
    <t>Személyi jellegű egyéb költség</t>
  </si>
  <si>
    <t>Béreket terhelő adók és egyéb járulékok</t>
  </si>
  <si>
    <t>Személyi jellegű ráfordítás összesen:</t>
  </si>
  <si>
    <t>3. Értékcsökkenési leírás</t>
  </si>
  <si>
    <t>4. Egyéb ráfordítások</t>
  </si>
  <si>
    <t>5. A szervezet által nyújtott támogatás</t>
  </si>
  <si>
    <t>6. Pénzügyi ráfordítások</t>
  </si>
  <si>
    <t>2. Pályázati úton elnyert támogatások</t>
  </si>
  <si>
    <t>Főfoglalkozású alkalmazott</t>
  </si>
  <si>
    <t>Rendszeres megbízások</t>
  </si>
  <si>
    <t>Mindösszesen</t>
  </si>
  <si>
    <t>KÖZHASZNÚ BESZÁMOLÓ</t>
  </si>
  <si>
    <t>KÖZHASZNÚSÁGI JELENTÉSE</t>
  </si>
  <si>
    <t>Társadalmi szervezet vezetője</t>
  </si>
  <si>
    <t>A KÖZHASZNÚSÁGI JELENTÉS TARTALMA:</t>
  </si>
  <si>
    <t>A.) SZÁMVITELI BESZÁMOLÓ</t>
  </si>
  <si>
    <t>B.) A KÖZHASZNÚ SZERVEZET BEVÉTELEINEK - EZEN BELÜL A KÖLTSÉGVETÉSI TÁMOGATÁS FELHASZNÁLÁSA:</t>
  </si>
  <si>
    <r>
      <t xml:space="preserve">I. </t>
    </r>
    <r>
      <rPr>
        <b/>
        <u val="single"/>
        <sz val="12"/>
        <rFont val="Arial CE"/>
        <family val="2"/>
      </rPr>
      <t>Közhasznú tevékenység bevételei</t>
    </r>
  </si>
  <si>
    <r>
      <t xml:space="preserve">II. </t>
    </r>
    <r>
      <rPr>
        <b/>
        <u val="single"/>
        <sz val="12"/>
        <rFont val="Arial CE"/>
        <family val="2"/>
      </rPr>
      <t>Közhasznú tevékenység költségei és ráfordításai</t>
    </r>
  </si>
  <si>
    <t>1. Saját tőke változás</t>
  </si>
  <si>
    <t>Induló vagyon</t>
  </si>
  <si>
    <t>Tőkeváltozás</t>
  </si>
  <si>
    <t>ebből:</t>
  </si>
  <si>
    <t>Tárgyévi eredmény</t>
  </si>
  <si>
    <t>Saját tőke</t>
  </si>
  <si>
    <t>Saját tőke változása</t>
  </si>
  <si>
    <t>2. A vagyon megjelenési formája és változása</t>
  </si>
  <si>
    <t>Befektetett eszközök</t>
  </si>
  <si>
    <t>Forgó eszközök</t>
  </si>
  <si>
    <t>Aktív időbeli elhatárolások</t>
  </si>
  <si>
    <t>Eszközök összesen</t>
  </si>
  <si>
    <t>Kötelezettségek</t>
  </si>
  <si>
    <t>Passzív időbeli elhatárolások</t>
  </si>
  <si>
    <t>Idegen forrás összesen</t>
  </si>
  <si>
    <t>Saját forrás összesen</t>
  </si>
  <si>
    <t>Források összesen</t>
  </si>
  <si>
    <t>Bruttó érték</t>
  </si>
  <si>
    <t>Nettó érték</t>
  </si>
  <si>
    <t>Bruttó változása</t>
  </si>
  <si>
    <t>Közhasznú tevékenység költségei és ráfordításai összesen:</t>
  </si>
  <si>
    <t>Tárgyévi eredmény = Tárgyévi tőkeváltozás</t>
  </si>
  <si>
    <t>4. Befektetési tükör</t>
  </si>
  <si>
    <t>Bruttó érték változása</t>
  </si>
  <si>
    <t>Vagyoni értékű jogok</t>
  </si>
  <si>
    <t>Szellemi termékek</t>
  </si>
  <si>
    <t>IMMATERIÁLIS JAVAK ÖSSZESEN</t>
  </si>
  <si>
    <t>Egyéb gép, berendezés</t>
  </si>
  <si>
    <t>Műszaki gép, berendezés</t>
  </si>
  <si>
    <t>TÁRGYI ESZKÖZÖK ÖSSZESEN</t>
  </si>
  <si>
    <t>BEFEKTETETT ESZKÖZÖK ÖSSZESEN /nagyértékű/</t>
  </si>
  <si>
    <t>Értékcsökkenés változása</t>
  </si>
  <si>
    <t>Növekedés</t>
  </si>
  <si>
    <t>Csökkenés</t>
  </si>
  <si>
    <t>Nyitó</t>
  </si>
  <si>
    <t>01. 01.</t>
  </si>
  <si>
    <t>Záró</t>
  </si>
  <si>
    <t>12. 31.</t>
  </si>
  <si>
    <t>beszerzés</t>
  </si>
  <si>
    <t>adomány</t>
  </si>
  <si>
    <t>Ingatlanok és kapcs. vagy.ért.jog.</t>
  </si>
  <si>
    <t>F.) A FOGLALKOZTATOTTAK LÉTSZÁMA, MUNKABÉRE, ÁTLAGBÉRE, A VEZETŐ TISZTSÉGVISELŐKNEK NYÚJTOTT JUTTATÁSOK ÉRTÉKE, ILLETVE ÖSSZEGE:</t>
  </si>
  <si>
    <t>1. Foglalkoztatottak létszáma</t>
  </si>
  <si>
    <t>Tiszteletdíjban részesült</t>
  </si>
  <si>
    <t>fő</t>
  </si>
  <si>
    <t>3. Foglalkoztatottak átlagbére</t>
  </si>
  <si>
    <t>ESZKÖZÖK (aktívák)</t>
  </si>
  <si>
    <t>FORRÁSOK (passzívák)</t>
  </si>
  <si>
    <t>A) BEFEKTETETT ESZKÖZÖK</t>
  </si>
  <si>
    <t>I. Immateriális javak</t>
  </si>
  <si>
    <t>II. Tárgyi eszközök</t>
  </si>
  <si>
    <t>IV. Befektetett eszközök értékhelyesbítése</t>
  </si>
  <si>
    <t>D) SAJÁT TŐKE</t>
  </si>
  <si>
    <t>I. Induló tőke / Jegyzett tőke</t>
  </si>
  <si>
    <t>II. Tőkeváltozás / Eredmény</t>
  </si>
  <si>
    <t>III. Lekötött tartalék</t>
  </si>
  <si>
    <t>IV. Értékelési tartalék</t>
  </si>
  <si>
    <t>V. Tárgyévi eredmény alaptevékenységből (közhasznú)</t>
  </si>
  <si>
    <t>VI. Tárgyévi eredmény vállalkozási tevékenységből</t>
  </si>
  <si>
    <t>B) FORGÓESZKÖZÖK</t>
  </si>
  <si>
    <t>I. Készletek</t>
  </si>
  <si>
    <t>II. Követelések</t>
  </si>
  <si>
    <t>III. Értékpapírok</t>
  </si>
  <si>
    <t>IV. Pénzeszközök</t>
  </si>
  <si>
    <t>C) AKTÍV IDŐBELI ELHATÁROLÁSOK</t>
  </si>
  <si>
    <t>ESZKÖZÖK (AKTÍVÁK) ÖSSZESEN</t>
  </si>
  <si>
    <t>FORRÁSOK (PASSZÍVÁK) ÖSSZESEN</t>
  </si>
  <si>
    <t>E) CÉLTARTALÉKOK</t>
  </si>
  <si>
    <t>F) KÖTELEZETTSÉGEK</t>
  </si>
  <si>
    <t>I. Hosszú lejáratú kötelezettségek</t>
  </si>
  <si>
    <t>II. Rövid lejáratú kötelezettségek</t>
  </si>
  <si>
    <t>G) PASSZÍV IDŐBELI ELHATÁROLÁSOK</t>
  </si>
  <si>
    <t>adatok eFt-ban</t>
  </si>
  <si>
    <t>A) ÖSSZES KÖZHASZNÚ TEVÉKENYSÉG BEVÉTELE</t>
  </si>
  <si>
    <t>1. Közhasznú célra, működésre kapott támogatás</t>
  </si>
  <si>
    <t>b) központi költségvetésből</t>
  </si>
  <si>
    <t>c) helyi önkormányzattól</t>
  </si>
  <si>
    <t>2. Pályázati úton elnyert támogatás</t>
  </si>
  <si>
    <t>5. Egyéb bevétel</t>
  </si>
  <si>
    <t>B) VÁLLALKOZÁSI TEVÉKENYSÉG BEVÉTELE</t>
  </si>
  <si>
    <t>C) ÖSSZES BEVÉTEL</t>
  </si>
  <si>
    <t>D) KÖZHASZNÚ TEVÉKENYSÉG RÁFORDÍTÁSAI</t>
  </si>
  <si>
    <t>1. Anyagjellegű ráfordítások</t>
  </si>
  <si>
    <t>6. Rendkívüli ráfordítások</t>
  </si>
  <si>
    <t>F) ÖSSZES RÁFORDÍTÁS</t>
  </si>
  <si>
    <t>G) ADÓZÁS ELŐTTI EREDMÉNY</t>
  </si>
  <si>
    <t>H) ADÓFIZETÉSI KÖTELEZETTSÉG</t>
  </si>
  <si>
    <t>I) TÁRGYÉVI VÁLLALKOZÁSI EREDMÉNY</t>
  </si>
  <si>
    <t>J) TÁRGYÉVI KÖZHASZNÚ EREDMÉNY</t>
  </si>
  <si>
    <t>A. Személyi jellegű ráfordítások</t>
  </si>
  <si>
    <t>1. bérköltség</t>
  </si>
  <si>
    <t>ebből: - megbízási díjak</t>
  </si>
  <si>
    <t>2. Személyi jellegű egyéb kifizetések</t>
  </si>
  <si>
    <t>3. Bérjárulékok</t>
  </si>
  <si>
    <t>B. A szervezet által nyújtott támogatások</t>
  </si>
  <si>
    <t>a) alapítótól</t>
  </si>
  <si>
    <t>Tájékoztató adatok (eFt-ban)</t>
  </si>
  <si>
    <t>5. Pénzügyi műveletek ráfordításai</t>
  </si>
  <si>
    <t>E) VÁLLALKOZÁSI TEVÉKENYSÉG RÁFORDÍTÁSAI</t>
  </si>
  <si>
    <t>Anyag jellegű ráfordítások összesen</t>
  </si>
  <si>
    <t>D.) A CÉL SZERINTI JUTTATÁSOK:</t>
  </si>
  <si>
    <t>C.) A VAGYON FELHASZNÁLÁSÁVAL KAPCSOLATOS KIMUTATÁS</t>
  </si>
  <si>
    <t>Ingatl. és kapcs. vagy.ért.jog.</t>
  </si>
  <si>
    <t>Nettó érték változása</t>
  </si>
  <si>
    <t>Rendszeresen foglalkoztatottak létszáma</t>
  </si>
  <si>
    <t>2. Foglalkoztatottak bruttó bértömege</t>
  </si>
  <si>
    <t>Rendszeresen foglalkoztatottak összesen</t>
  </si>
  <si>
    <t>Eseti megbízással foglalkoztatottak összesen</t>
  </si>
  <si>
    <t xml:space="preserve"> - tiszteletdíjak</t>
  </si>
  <si>
    <t>- Jogi tanácsadó szolgálat</t>
  </si>
  <si>
    <t>- Tagnyilvántartás</t>
  </si>
  <si>
    <t>- Szabadidő hasznos eltöltése érdekében működő klubbok (kultúra, fejlesztés, képzés, szórakozás) és egyéb rendezvények</t>
  </si>
  <si>
    <t>Elkülönített állami pénzalapból (munkaügyi közp.ból)</t>
  </si>
  <si>
    <t>Igénybevett szolgáltatások</t>
  </si>
  <si>
    <t>E.) A KÖZPONTI KÖLTSÉGVETÉSI SZERVTŐL, ELKÜLÖNÍTETT ÁLLAMI PÉNZALAPTÓL,  ÖNKORMÁNYZATOKTÓL ÉS MINDEZEK SZERVEITŐL KAPOTT TÁMOGATÁS MÉRTÉKE:</t>
  </si>
  <si>
    <t>adomány pályázat</t>
  </si>
  <si>
    <t>ajándék</t>
  </si>
  <si>
    <t>értékesítés</t>
  </si>
  <si>
    <t>terven felüli écs.</t>
  </si>
  <si>
    <t>lopás kár</t>
  </si>
  <si>
    <t>selejtezés</t>
  </si>
  <si>
    <t>tv.fel. écs</t>
  </si>
  <si>
    <t>tv.szti écs</t>
  </si>
  <si>
    <t>Rendkívüli bevétel</t>
  </si>
  <si>
    <t>előző év</t>
  </si>
  <si>
    <t>tárgy év</t>
  </si>
  <si>
    <t>adatok Ft-ban</t>
  </si>
  <si>
    <t>III. Befektetett pénzügyi eszközök</t>
  </si>
  <si>
    <t xml:space="preserve"> EGYSZERŰSÍTETT ÉVES BESZÁMOLÓJÁNAK MÉRLEGE</t>
  </si>
  <si>
    <t>CÉLSZERINTI JUTTATÁSOK MINDÖSSZESEN:</t>
  </si>
  <si>
    <t>- Tanácsadó füzetek, egyéb kiadványok</t>
  </si>
  <si>
    <t>EGYSZERŰSÍTETT ÉVES BESZÁMOLÓJÁNAK EREDMÉNYKIMUTATÁSA</t>
  </si>
  <si>
    <t>káresemény</t>
  </si>
  <si>
    <t>selejtezés miatt</t>
  </si>
  <si>
    <t>adomány nettó ért.</t>
  </si>
  <si>
    <t>___________________________</t>
  </si>
  <si>
    <t>Jogállása: Közhasznú szervezet</t>
  </si>
  <si>
    <t>3. Befektetett eszközök összesen és változása</t>
  </si>
  <si>
    <t>Elnökségi tagok</t>
  </si>
  <si>
    <t>Felügyelő bizottság</t>
  </si>
  <si>
    <t>Alelnök</t>
  </si>
  <si>
    <t>1. Az egyesület által megvalósult munkatervi szolgáltatások ráfordításai</t>
  </si>
  <si>
    <t>Szolgáltatás ráfordításai összesen:</t>
  </si>
  <si>
    <t>2. Szervezet által nyújtott támogatások</t>
  </si>
  <si>
    <t>A közhasznú szervezet által cél szerinti tevékenysége keretében nyújtott pénzbeli vagy nem pénzbeli szolgáltatás</t>
  </si>
  <si>
    <t>Minisztériumoktól pályázott</t>
  </si>
  <si>
    <t>Éves növekedés</t>
  </si>
  <si>
    <t>- Érdekvédelem, érdekképviselet</t>
  </si>
  <si>
    <t>eFt</t>
  </si>
  <si>
    <t>eFt/fő</t>
  </si>
  <si>
    <t>9023 Győr, Bárczi G. u. 2.</t>
  </si>
  <si>
    <t>Statisztikai számjel: 18980196-9133-529-08</t>
  </si>
  <si>
    <t>Bírósági végzés: Pk.T. 62.800/2003/5.</t>
  </si>
  <si>
    <t>Értelmi Sérültek és Segítőik Győr-Moson-Sopron megyei Egyesülete</t>
  </si>
  <si>
    <t>Elnök</t>
  </si>
  <si>
    <t>100 eFt alatti eszk.beszerzése</t>
  </si>
  <si>
    <t>100 eFt alatti eszk.elsz. écs.</t>
  </si>
  <si>
    <t>100 eFt alatti eszközök</t>
  </si>
  <si>
    <r>
      <t xml:space="preserve">Az </t>
    </r>
    <r>
      <rPr>
        <b/>
        <sz val="11"/>
        <rFont val="Arial CE"/>
        <family val="0"/>
      </rPr>
      <t>Értelmi Sérültek és Segítőik Győr-Moson-Sopron megyei Egyesülete</t>
    </r>
    <r>
      <rPr>
        <sz val="11"/>
        <rFont val="Arial CE"/>
        <family val="2"/>
      </rPr>
      <t xml:space="preserve"> a Közhasznú szervezetekről szóló 1997. évi CLVI. törvény 19. §-a alapján közhasznú besorolású szervezet - és ennek alapján az alábbi KÖZHASZNÚSÁGI JELENTÉST készíti. (A jelentésben szereplő összegek ezer Ft-ban értendők.)</t>
    </r>
  </si>
  <si>
    <r>
      <t>3. Konferenciákon részvétel</t>
    </r>
    <r>
      <rPr>
        <sz val="10"/>
        <rFont val="Arial CE"/>
        <family val="2"/>
      </rPr>
      <t xml:space="preserve"> (úti- és szállásköltség)</t>
    </r>
  </si>
  <si>
    <t>A közhasznú szervezet egyszerűsített éves beszámolót: a 224/2000. (XII. 19.) Korm. rendelet 4. és 6. számú melléklete szerinti - Közhasznú szervezetekre vonatkozó - mérleget és eredmény-kimutatást készít. (mellékletként csatolva)</t>
  </si>
  <si>
    <t>BEFEKTETETT ESZKÖZÖK ÖSSZESEN</t>
  </si>
  <si>
    <t xml:space="preserve">G.) A KÖZHASZNÚ TEVÉKENYSÉGRŐL SZÓLÓ RÖVID TARTALMI BESZÁMOLÓ </t>
  </si>
  <si>
    <t>Értelmileg Sérültek és Segítőik Győr-Moson-Sopron megyei Egyesülete</t>
  </si>
  <si>
    <t>2010. december 31-i</t>
  </si>
  <si>
    <t>Győr, 2011. február 25.</t>
  </si>
  <si>
    <t>2009. december 31-én</t>
  </si>
  <si>
    <t>2010. december 31-én</t>
  </si>
  <si>
    <t>Befektetett eszközök értékének változása 2010. évben (adatok eFt-ban)</t>
  </si>
  <si>
    <t>2010. ÉVI KÖZHASZNÚ</t>
  </si>
  <si>
    <t>4. Vezető tisztségviselőknek nyújtott juttatások 2010. évben</t>
  </si>
  <si>
    <t>d) egyéb, ebből: SZJA 1% 636 eFt</t>
  </si>
  <si>
    <t>2010.-ben is fontosnak tartottuk, hogy a már meglévő kapcsolatainkat ápoljuk, és új támogatókat keressünk a kitűzött célok megvalósításához.</t>
  </si>
  <si>
    <t>Dukkonné Balla Petra munkatársunk helyére új kolléga került Bondor Orsolya, aki 2010. március 1-jétől dolgozik az Egyesületnél, a pályázatokkal, pénzügyi elszámolásokkal foglalkozik.</t>
  </si>
  <si>
    <t>Az irodai munkák, és a foglalkozások bővülése miatt további 1 fő munkatársra lett szüksége az É.S.S.E.-nek. A sok jelentkező közül Éri Petra nyerte el az állást, aki 2010. szeptember 20.-ától segíti munkánkat. Petra az irodai adminisztrációs feladatok, kirándulások, rendezvények szervezésének elvégzésével Királyné Simon Tünde, önkéntes munkatársunk munkáját segíti.</t>
  </si>
  <si>
    <t>2010.-ben az irodai adminisztrációt két főállású és egy önkéntes munkatárs látta el.</t>
  </si>
  <si>
    <t>Február 24.-én Egyesületünk Szülő Klub-ot hívott össze, melynek keretében Danó Réka az ÉFOÉSZ jogásza tartott előadást a Támogatott Döntéshozatalról.</t>
  </si>
  <si>
    <t>Nőgyógyászati felvilágosító előadásokat szerveztünk több Intézményünk tanulóinak, a Petz Aladár Megyei Oktató Kórházba február 25.-én, március 11.-én és április 22.-én.</t>
  </si>
  <si>
    <t>2010. március 1: meghosszabbítottuk együttműködési megállapodásunkat a Győr-Moson-Sopron Megyei Önkormányzattal.</t>
  </si>
  <si>
    <t>Március 25.-én Egyesületünk megtartotta éves Tisztújító Közgyűlésünket, melynek keretein belül sor került a megye területén élő sérült fiatalok számára általunk meghirdetett, „Óvjuk meg Földünket” elnevezésű kézműves pályázat eredményhirdetésére. A beérkezett pályamunkák 2010. március 12.-étől megtekinthetőek voltak a győri Megyeháza aulájában. A díjakat a Megyei Közgyűlés Elnöke, és a Greenpeace Alapítvány képviselője adta át.</t>
  </si>
  <si>
    <t>Április 13.-án megrendezésre került a Rehabilitációs Állásbörze Petz Lajos Egészségügyi Szakközépiskolában, ahol Egyesület két munkatársa is részt vett.</t>
  </si>
  <si>
    <t>Április 27.-én kirándulást szerveztünk a festői szépségű Szentendrére. Megtekintettük a Szamos Marcipán Múzeumot, a Mikrocsodák Múzeumát, és végül a Skanzent.</t>
  </si>
  <si>
    <t>Május 13.-14.-én Királyné Simon Tünde és Bondor Orsolya részt vett a Többcélú Gyógypedagógiai Intézmények IX. Regionális Konferenciáján Kőszegen.</t>
  </si>
  <si>
    <t>Május 27.-én megrendezésre került hagyományos É.S.S.E. Gyermeknapunk közel 1000 fő részvételével. Rendőrkutyás bemutató, bohóc-show, motoros felvonulás, kézműves foglalkozások, lufi hajtogatás, sportvetélkedők, állatkert látogatás, ajándékok, étel-ital és fagylalt várta a résztvevőket.</t>
  </si>
  <si>
    <r>
      <t>Június 4.-én a Győr-Moson-Sopron Megyei Főügyészség vizsgálta Egyesületünket</t>
    </r>
    <r>
      <rPr>
        <sz val="12"/>
        <color indexed="46"/>
        <rFont val="Times New Roman"/>
        <family val="1"/>
      </rPr>
      <t>,</t>
    </r>
    <r>
      <rPr>
        <sz val="12"/>
        <rFont val="Times New Roman"/>
        <family val="1"/>
      </rPr>
      <t xml:space="preserve"> mely során két apró hibát észlelt, amit már kijavítottunk.</t>
    </r>
  </si>
  <si>
    <t>Június 16-23.-a között munkatársunk Királyné Simon Tünde, és Önérvényesítőnk Gelley Viktória Működésfejlesztési Tréningen vett részt Zamárdiban, amely a Támogatott döntéshozatallal kapcsolatos tudnivalókat tartalmazta.</t>
  </si>
  <si>
    <t>Augusztus 23-28.-a között nyári táborozást szerveztünk értelmileg sérült fiatalok, családtagjaik és kísérőik számára Fonyód-ligetre.</t>
  </si>
  <si>
    <t>Szeptember 18.-án a Dunakanyar környékére kirándultunk 41 fő részvételével. Ellátogattunk Dunaalmásra Csokonai Lillájának sírjához, az Esztergomi Főszékesegyházhoz, Visegrádra, és végül Szentendréről hajókáztunk Budapestre.</t>
  </si>
  <si>
    <t>Október 7. – Közgyűlés</t>
  </si>
  <si>
    <t>Október 14.-én Egyesületünk munkatársa részt vett a „Local Agenda 21 Győr” elnevezésű projekt megbeszélésén</t>
  </si>
  <si>
    <t>Október 15.-én Királyné Simon Tünde és Bondor Orsolya részt vett Budapesten a Korai Fejlesztő Központ által szervezett, „A szülő, mint partner a kora gyermekkori intervencióban” elnevezésű konferencián.</t>
  </si>
  <si>
    <t>Október 20.-ára megszerveztük szokásos őszi kirándulásunkat közel 49 fő általános iskolással és kísérőikkel. Ellátogattunk Budapestre, a Csodák Palotájába, és a Fővárosi Nagycirkuszba.</t>
  </si>
  <si>
    <t>November 4.-én hivatalosak voltunk Sopronba a Fogyatékos Gyermekek Otthonába a 25 éves évfordulóra, november 12.-én pedig az MMSZ Gondviselés Háza 15 éves évfordulójára.</t>
  </si>
  <si>
    <t>December 3.-án a Győr és Környéke Motorosok Baráti Köre Mikulás ünnepséget szervezett 400 fő tagunk részvételével.</t>
  </si>
  <si>
    <t>December 9.-én közel 600 fő részvételével megrendeztük szokásos évi Mikulás Disconkat.</t>
  </si>
  <si>
    <t>2010. évben 2 hetente rendszeresen önérvényesítő foglalkozások zajlanak 2 intézményben, amely az önálló életvitelre való felkészítést célozza meg. Szeptembertől újabb 3 csoport indult 3 különböző helyszínen, melyet az intézmények szorgalmaztak.</t>
  </si>
  <si>
    <t>2010.-en fontosnak tartottuk felkészítő foglalkozásokat kezdeményezni és az év folyamán lebonyolítani a már működő önérvényesítő csoportok bevonásával a támogatott döntéshozatal témakörében.</t>
  </si>
  <si>
    <t>Egyesületünk az általa kitűzött célok elérése érdekében pályázati támogatások elnyerésére törekedett, melynek értelmében több pályázatot is benyújtottunk különböző szervekhez.</t>
  </si>
  <si>
    <t>2010.-ben ismételten pályázatot nyújtottunk be a Nemzeti Civil Alapprogramhoz (Működési célú pályázat) – melyen sikeresen szerepeltünk, az elnyert összeg: 675.800,- Ft</t>
  </si>
  <si>
    <t>ADÓ 1%-BÓL BEFOLYT FELAJÁNLÁS</t>
  </si>
  <si>
    <r>
      <t xml:space="preserve">2010.-ben az adó 1%-ának felajánlásából Egyesületünk bankszámlájára </t>
    </r>
    <r>
      <rPr>
        <b/>
        <sz val="12"/>
        <rFont val="Times New Roman"/>
        <family val="1"/>
      </rPr>
      <t>636.319,- forint</t>
    </r>
    <r>
      <rPr>
        <sz val="12"/>
        <rFont val="Times New Roman"/>
        <family val="1"/>
      </rPr>
      <t xml:space="preserve"> folyt be.</t>
    </r>
  </si>
  <si>
    <t>A felajánlott összeget az értelmileg sérült embertársaink rehabilitációs programjára fordítottuk.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</si>
</sst>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41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0"/>
      <color indexed="9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3"/>
      <name val="Arial CE"/>
      <family val="0"/>
    </font>
    <font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46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 diagonalUp="1" diagonalDown="1">
      <left style="medium"/>
      <right style="double"/>
      <top style="double"/>
      <bottom style="medium"/>
      <diagonal style="thin"/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2" fillId="0" borderId="0" xfId="0" applyFont="1" applyBorder="1" applyAlignment="1">
      <alignment horizontal="left" indent="1" shrinkToFit="1"/>
    </xf>
    <xf numFmtId="0" fontId="3" fillId="0" borderId="10" xfId="0" applyFont="1" applyBorder="1" applyAlignment="1">
      <alignment horizontal="left" indent="1" shrinkToFit="1"/>
    </xf>
    <xf numFmtId="0" fontId="3" fillId="0" borderId="11" xfId="0" applyFont="1" applyBorder="1" applyAlignment="1">
      <alignment shrinkToFit="1"/>
    </xf>
    <xf numFmtId="0" fontId="3" fillId="0" borderId="0" xfId="0" applyFont="1" applyBorder="1" applyAlignment="1">
      <alignment horizontal="left" indent="1" shrinkToFi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left" indent="2" shrinkToFit="1"/>
    </xf>
    <xf numFmtId="0" fontId="3" fillId="0" borderId="12" xfId="0" applyFont="1" applyBorder="1" applyAlignment="1">
      <alignment shrinkToFit="1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13" xfId="0" applyNumberForma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3" fontId="0" fillId="0" borderId="0" xfId="0" applyNumberForma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indent="2" shrinkToFit="1"/>
    </xf>
    <xf numFmtId="0" fontId="3" fillId="0" borderId="10" xfId="0" applyFont="1" applyBorder="1" applyAlignment="1">
      <alignment horizontal="left" indent="2" shrinkToFit="1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left" indent="3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 vertical="center" textRotation="90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2" fillId="0" borderId="20" xfId="0" applyFont="1" applyBorder="1" applyAlignment="1">
      <alignment horizontal="justify" wrapText="1"/>
    </xf>
    <xf numFmtId="0" fontId="3" fillId="0" borderId="17" xfId="0" applyFont="1" applyBorder="1" applyAlignment="1">
      <alignment horizontal="justify"/>
    </xf>
    <xf numFmtId="0" fontId="2" fillId="0" borderId="21" xfId="0" applyFont="1" applyBorder="1" applyAlignment="1">
      <alignment horizontal="justify" wrapText="1"/>
    </xf>
    <xf numFmtId="0" fontId="3" fillId="0" borderId="17" xfId="0" applyFont="1" applyBorder="1" applyAlignment="1">
      <alignment horizontal="justify" wrapText="1"/>
    </xf>
    <xf numFmtId="0" fontId="2" fillId="0" borderId="22" xfId="0" applyFont="1" applyBorder="1" applyAlignment="1">
      <alignment horizontal="justify" wrapText="1"/>
    </xf>
    <xf numFmtId="0" fontId="3" fillId="0" borderId="23" xfId="0" applyFont="1" applyBorder="1" applyAlignment="1">
      <alignment horizontal="justify" wrapText="1"/>
    </xf>
    <xf numFmtId="0" fontId="2" fillId="0" borderId="24" xfId="0" applyFont="1" applyBorder="1" applyAlignment="1">
      <alignment horizontal="justify" wrapText="1"/>
    </xf>
    <xf numFmtId="3" fontId="2" fillId="0" borderId="0" xfId="0" applyNumberFormat="1" applyFont="1" applyFill="1" applyBorder="1" applyAlignment="1">
      <alignment/>
    </xf>
    <xf numFmtId="0" fontId="2" fillId="0" borderId="25" xfId="0" applyFont="1" applyBorder="1" applyAlignment="1">
      <alignment horizontal="justify" wrapText="1"/>
    </xf>
    <xf numFmtId="3" fontId="2" fillId="0" borderId="2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 horizontal="justify" wrapText="1"/>
    </xf>
    <xf numFmtId="3" fontId="2" fillId="0" borderId="29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30" xfId="0" applyFont="1" applyBorder="1" applyAlignment="1">
      <alignment horizontal="left" indent="1"/>
    </xf>
    <xf numFmtId="164" fontId="7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0" fontId="3" fillId="0" borderId="15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31" xfId="0" applyFont="1" applyBorder="1" applyAlignment="1">
      <alignment horizontal="left" inden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left" indent="2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4" fontId="4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4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3" fontId="3" fillId="0" borderId="17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38" xfId="0" applyFont="1" applyBorder="1" applyAlignment="1">
      <alignment horizontal="right" vertical="center" wrapText="1"/>
    </xf>
    <xf numFmtId="0" fontId="2" fillId="0" borderId="39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2" fillId="0" borderId="42" xfId="0" applyNumberFormat="1" applyFont="1" applyBorder="1" applyAlignment="1">
      <alignment horizontal="right"/>
    </xf>
    <xf numFmtId="3" fontId="3" fillId="0" borderId="43" xfId="0" applyNumberFormat="1" applyFont="1" applyBorder="1" applyAlignment="1">
      <alignment horizontal="right"/>
    </xf>
    <xf numFmtId="3" fontId="0" fillId="0" borderId="0" xfId="0" applyNumberFormat="1" applyAlignment="1">
      <alignment horizontal="center" vertical="center" textRotation="90"/>
    </xf>
    <xf numFmtId="3" fontId="2" fillId="0" borderId="26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44" xfId="0" applyFont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/>
    </xf>
    <xf numFmtId="49" fontId="15" fillId="0" borderId="46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shrinkToFit="1"/>
    </xf>
    <xf numFmtId="49" fontId="15" fillId="0" borderId="48" xfId="0" applyNumberFormat="1" applyFont="1" applyBorder="1" applyAlignment="1">
      <alignment horizontal="center" vertical="center"/>
    </xf>
    <xf numFmtId="49" fontId="15" fillId="0" borderId="49" xfId="0" applyNumberFormat="1" applyFont="1" applyBorder="1" applyAlignment="1">
      <alignment horizontal="center" vertical="center"/>
    </xf>
    <xf numFmtId="49" fontId="15" fillId="0" borderId="50" xfId="0" applyNumberFormat="1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shrinkToFit="1"/>
    </xf>
    <xf numFmtId="49" fontId="15" fillId="0" borderId="52" xfId="0" applyNumberFormat="1" applyFont="1" applyBorder="1" applyAlignment="1">
      <alignment horizontal="center" vertical="center"/>
    </xf>
    <xf numFmtId="0" fontId="15" fillId="0" borderId="53" xfId="0" applyFont="1" applyBorder="1" applyAlignment="1">
      <alignment vertical="center" wrapText="1"/>
    </xf>
    <xf numFmtId="3" fontId="15" fillId="0" borderId="54" xfId="0" applyNumberFormat="1" applyFont="1" applyBorder="1" applyAlignment="1">
      <alignment vertical="center"/>
    </xf>
    <xf numFmtId="3" fontId="15" fillId="0" borderId="55" xfId="0" applyNumberFormat="1" applyFont="1" applyBorder="1" applyAlignment="1">
      <alignment vertical="center"/>
    </xf>
    <xf numFmtId="3" fontId="15" fillId="0" borderId="56" xfId="0" applyNumberFormat="1" applyFont="1" applyBorder="1" applyAlignment="1">
      <alignment vertical="center"/>
    </xf>
    <xf numFmtId="3" fontId="15" fillId="0" borderId="26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3" fontId="15" fillId="0" borderId="57" xfId="0" applyNumberFormat="1" applyFont="1" applyBorder="1" applyAlignment="1">
      <alignment vertical="center"/>
    </xf>
    <xf numFmtId="3" fontId="15" fillId="0" borderId="58" xfId="0" applyNumberFormat="1" applyFont="1" applyBorder="1" applyAlignment="1">
      <alignment vertical="center"/>
    </xf>
    <xf numFmtId="3" fontId="15" fillId="0" borderId="59" xfId="0" applyNumberFormat="1" applyFont="1" applyBorder="1" applyAlignment="1">
      <alignment vertical="center"/>
    </xf>
    <xf numFmtId="0" fontId="15" fillId="0" borderId="60" xfId="0" applyFont="1" applyBorder="1" applyAlignment="1">
      <alignment vertical="center" wrapText="1"/>
    </xf>
    <xf numFmtId="3" fontId="15" fillId="0" borderId="61" xfId="0" applyNumberFormat="1" applyFont="1" applyBorder="1" applyAlignment="1">
      <alignment vertical="center"/>
    </xf>
    <xf numFmtId="3" fontId="15" fillId="0" borderId="62" xfId="0" applyNumberFormat="1" applyFont="1" applyBorder="1" applyAlignment="1">
      <alignment vertical="center"/>
    </xf>
    <xf numFmtId="3" fontId="15" fillId="0" borderId="63" xfId="0" applyNumberFormat="1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28" xfId="0" applyNumberFormat="1" applyFont="1" applyBorder="1" applyAlignment="1">
      <alignment vertical="center"/>
    </xf>
    <xf numFmtId="3" fontId="15" fillId="0" borderId="64" xfId="0" applyNumberFormat="1" applyFont="1" applyBorder="1" applyAlignment="1">
      <alignment vertical="center"/>
    </xf>
    <xf numFmtId="3" fontId="15" fillId="0" borderId="65" xfId="0" applyNumberFormat="1" applyFont="1" applyBorder="1" applyAlignment="1">
      <alignment vertical="center"/>
    </xf>
    <xf numFmtId="3" fontId="15" fillId="0" borderId="66" xfId="0" applyNumberFormat="1" applyFont="1" applyBorder="1" applyAlignment="1">
      <alignment vertical="center"/>
    </xf>
    <xf numFmtId="0" fontId="15" fillId="0" borderId="67" xfId="0" applyFont="1" applyBorder="1" applyAlignment="1">
      <alignment vertical="center" wrapText="1"/>
    </xf>
    <xf numFmtId="3" fontId="15" fillId="0" borderId="68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3" fontId="15" fillId="0" borderId="69" xfId="0" applyNumberFormat="1" applyFont="1" applyBorder="1" applyAlignment="1">
      <alignment vertical="center"/>
    </xf>
    <xf numFmtId="3" fontId="15" fillId="0" borderId="17" xfId="0" applyNumberFormat="1" applyFont="1" applyBorder="1" applyAlignment="1">
      <alignment vertical="center"/>
    </xf>
    <xf numFmtId="3" fontId="15" fillId="0" borderId="70" xfId="0" applyNumberFormat="1" applyFont="1" applyBorder="1" applyAlignment="1">
      <alignment vertical="center"/>
    </xf>
    <xf numFmtId="3" fontId="15" fillId="0" borderId="71" xfId="0" applyNumberFormat="1" applyFont="1" applyBorder="1" applyAlignment="1">
      <alignment vertical="center"/>
    </xf>
    <xf numFmtId="3" fontId="15" fillId="0" borderId="72" xfId="0" applyNumberFormat="1" applyFont="1" applyBorder="1" applyAlignment="1">
      <alignment vertical="center"/>
    </xf>
    <xf numFmtId="0" fontId="15" fillId="0" borderId="73" xfId="0" applyFont="1" applyBorder="1" applyAlignment="1">
      <alignment vertical="center" wrapText="1"/>
    </xf>
    <xf numFmtId="3" fontId="15" fillId="0" borderId="48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5" fillId="0" borderId="74" xfId="0" applyNumberFormat="1" applyFont="1" applyBorder="1" applyAlignment="1">
      <alignment vertical="center"/>
    </xf>
    <xf numFmtId="3" fontId="15" fillId="0" borderId="42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3" fontId="15" fillId="0" borderId="75" xfId="0" applyNumberFormat="1" applyFont="1" applyBorder="1" applyAlignment="1">
      <alignment vertical="center"/>
    </xf>
    <xf numFmtId="3" fontId="15" fillId="0" borderId="76" xfId="0" applyNumberFormat="1" applyFont="1" applyBorder="1" applyAlignment="1">
      <alignment vertical="center"/>
    </xf>
    <xf numFmtId="3" fontId="15" fillId="0" borderId="49" xfId="0" applyNumberFormat="1" applyFont="1" applyBorder="1" applyAlignment="1">
      <alignment vertical="center"/>
    </xf>
    <xf numFmtId="0" fontId="15" fillId="0" borderId="77" xfId="0" applyFont="1" applyBorder="1" applyAlignment="1">
      <alignment vertical="center" wrapText="1"/>
    </xf>
    <xf numFmtId="3" fontId="15" fillId="0" borderId="78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15" fillId="0" borderId="27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3" fontId="15" fillId="0" borderId="79" xfId="0" applyNumberFormat="1" applyFont="1" applyBorder="1" applyAlignment="1">
      <alignment vertical="center"/>
    </xf>
    <xf numFmtId="3" fontId="15" fillId="0" borderId="80" xfId="0" applyNumberFormat="1" applyFont="1" applyBorder="1" applyAlignment="1">
      <alignment vertical="center"/>
    </xf>
    <xf numFmtId="0" fontId="16" fillId="0" borderId="81" xfId="0" applyFont="1" applyBorder="1" applyAlignment="1">
      <alignment vertical="center" wrapText="1"/>
    </xf>
    <xf numFmtId="3" fontId="16" fillId="0" borderId="82" xfId="0" applyNumberFormat="1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3" fontId="16" fillId="0" borderId="83" xfId="0" applyNumberFormat="1" applyFont="1" applyBorder="1" applyAlignment="1">
      <alignment vertical="center"/>
    </xf>
    <xf numFmtId="3" fontId="16" fillId="0" borderId="84" xfId="0" applyNumberFormat="1" applyFont="1" applyBorder="1" applyAlignment="1">
      <alignment vertical="center"/>
    </xf>
    <xf numFmtId="3" fontId="16" fillId="0" borderId="85" xfId="0" applyNumberFormat="1" applyFont="1" applyBorder="1" applyAlignment="1">
      <alignment vertical="center"/>
    </xf>
    <xf numFmtId="3" fontId="16" fillId="0" borderId="86" xfId="0" applyNumberFormat="1" applyFont="1" applyBorder="1" applyAlignment="1">
      <alignment vertical="center"/>
    </xf>
    <xf numFmtId="3" fontId="16" fillId="0" borderId="87" xfId="0" applyNumberFormat="1" applyFont="1" applyBorder="1" applyAlignment="1">
      <alignment vertical="center"/>
    </xf>
    <xf numFmtId="3" fontId="15" fillId="0" borderId="88" xfId="0" applyNumberFormat="1" applyFont="1" applyBorder="1" applyAlignment="1">
      <alignment vertical="center"/>
    </xf>
    <xf numFmtId="3" fontId="15" fillId="0" borderId="89" xfId="0" applyNumberFormat="1" applyFont="1" applyBorder="1" applyAlignment="1">
      <alignment vertical="center"/>
    </xf>
    <xf numFmtId="3" fontId="15" fillId="0" borderId="90" xfId="0" applyNumberFormat="1" applyFont="1" applyBorder="1" applyAlignment="1">
      <alignment vertical="center"/>
    </xf>
    <xf numFmtId="3" fontId="15" fillId="0" borderId="91" xfId="0" applyNumberFormat="1" applyFont="1" applyBorder="1" applyAlignment="1">
      <alignment vertical="center"/>
    </xf>
    <xf numFmtId="49" fontId="15" fillId="0" borderId="32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49" fontId="15" fillId="0" borderId="35" xfId="0" applyNumberFormat="1" applyFont="1" applyBorder="1" applyAlignment="1">
      <alignment horizontal="center" vertical="center"/>
    </xf>
    <xf numFmtId="3" fontId="15" fillId="0" borderId="92" xfId="0" applyNumberFormat="1" applyFont="1" applyBorder="1" applyAlignment="1">
      <alignment vertical="center"/>
    </xf>
    <xf numFmtId="3" fontId="15" fillId="0" borderId="93" xfId="0" applyNumberFormat="1" applyFont="1" applyBorder="1" applyAlignment="1">
      <alignment vertical="center"/>
    </xf>
    <xf numFmtId="3" fontId="15" fillId="0" borderId="94" xfId="0" applyNumberFormat="1" applyFont="1" applyBorder="1" applyAlignment="1">
      <alignment vertical="center"/>
    </xf>
    <xf numFmtId="3" fontId="15" fillId="0" borderId="37" xfId="0" applyNumberFormat="1" applyFont="1" applyBorder="1" applyAlignment="1">
      <alignment vertical="center"/>
    </xf>
    <xf numFmtId="3" fontId="15" fillId="0" borderId="95" xfId="0" applyNumberFormat="1" applyFont="1" applyBorder="1" applyAlignment="1">
      <alignment vertical="center"/>
    </xf>
    <xf numFmtId="3" fontId="15" fillId="0" borderId="96" xfId="0" applyNumberFormat="1" applyFont="1" applyBorder="1" applyAlignment="1">
      <alignment vertical="center"/>
    </xf>
    <xf numFmtId="3" fontId="15" fillId="0" borderId="97" xfId="0" applyNumberFormat="1" applyFont="1" applyBorder="1" applyAlignment="1">
      <alignment vertical="center"/>
    </xf>
    <xf numFmtId="3" fontId="15" fillId="0" borderId="98" xfId="0" applyNumberFormat="1" applyFont="1" applyBorder="1" applyAlignment="1">
      <alignment vertical="center"/>
    </xf>
    <xf numFmtId="3" fontId="15" fillId="0" borderId="99" xfId="0" applyNumberFormat="1" applyFont="1" applyBorder="1" applyAlignment="1">
      <alignment vertical="center"/>
    </xf>
    <xf numFmtId="3" fontId="15" fillId="0" borderId="100" xfId="0" applyNumberFormat="1" applyFont="1" applyBorder="1" applyAlignment="1">
      <alignment vertical="center"/>
    </xf>
    <xf numFmtId="3" fontId="15" fillId="0" borderId="101" xfId="0" applyNumberFormat="1" applyFont="1" applyBorder="1" applyAlignment="1">
      <alignment vertical="center"/>
    </xf>
    <xf numFmtId="3" fontId="16" fillId="0" borderId="102" xfId="0" applyNumberFormat="1" applyFont="1" applyBorder="1" applyAlignment="1">
      <alignment vertical="center"/>
    </xf>
    <xf numFmtId="3" fontId="16" fillId="0" borderId="103" xfId="0" applyNumberFormat="1" applyFont="1" applyBorder="1" applyAlignment="1">
      <alignment vertical="center"/>
    </xf>
    <xf numFmtId="3" fontId="16" fillId="0" borderId="104" xfId="0" applyNumberFormat="1" applyFont="1" applyBorder="1" applyAlignment="1">
      <alignment vertical="center"/>
    </xf>
    <xf numFmtId="3" fontId="16" fillId="0" borderId="105" xfId="0" applyNumberFormat="1" applyFont="1" applyBorder="1" applyAlignment="1">
      <alignment vertical="center"/>
    </xf>
    <xf numFmtId="3" fontId="16" fillId="0" borderId="106" xfId="0" applyNumberFormat="1" applyFont="1" applyBorder="1" applyAlignment="1">
      <alignment vertical="center"/>
    </xf>
    <xf numFmtId="3" fontId="16" fillId="0" borderId="107" xfId="0" applyNumberFormat="1" applyFont="1" applyBorder="1" applyAlignment="1">
      <alignment vertical="center"/>
    </xf>
    <xf numFmtId="0" fontId="15" fillId="0" borderId="94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wrapText="1" shrinkToFit="1"/>
    </xf>
    <xf numFmtId="0" fontId="15" fillId="0" borderId="29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wrapText="1" shrinkToFit="1"/>
    </xf>
    <xf numFmtId="0" fontId="17" fillId="0" borderId="65" xfId="0" applyFont="1" applyBorder="1" applyAlignment="1">
      <alignment horizontal="center" vertical="center" wrapText="1" shrinkToFit="1"/>
    </xf>
    <xf numFmtId="3" fontId="15" fillId="0" borderId="108" xfId="0" applyNumberFormat="1" applyFont="1" applyBorder="1" applyAlignment="1">
      <alignment vertical="center"/>
    </xf>
    <xf numFmtId="3" fontId="15" fillId="0" borderId="109" xfId="0" applyNumberFormat="1" applyFont="1" applyBorder="1" applyAlignment="1">
      <alignment vertical="center"/>
    </xf>
    <xf numFmtId="3" fontId="15" fillId="0" borderId="38" xfId="0" applyNumberFormat="1" applyFont="1" applyBorder="1" applyAlignment="1">
      <alignment vertical="center"/>
    </xf>
    <xf numFmtId="3" fontId="15" fillId="0" borderId="110" xfId="0" applyNumberFormat="1" applyFont="1" applyBorder="1" applyAlignment="1">
      <alignment vertical="center"/>
    </xf>
    <xf numFmtId="3" fontId="15" fillId="0" borderId="111" xfId="0" applyNumberFormat="1" applyFont="1" applyBorder="1" applyAlignment="1">
      <alignment vertical="center"/>
    </xf>
    <xf numFmtId="3" fontId="15" fillId="0" borderId="16" xfId="0" applyNumberFormat="1" applyFont="1" applyBorder="1" applyAlignment="1">
      <alignment vertical="center"/>
    </xf>
    <xf numFmtId="0" fontId="16" fillId="0" borderId="81" xfId="0" applyFont="1" applyBorder="1" applyAlignment="1">
      <alignment vertical="center" wrapText="1" shrinkToFit="1"/>
    </xf>
    <xf numFmtId="3" fontId="16" fillId="0" borderId="112" xfId="0" applyNumberFormat="1" applyFont="1" applyBorder="1" applyAlignment="1">
      <alignment vertical="center"/>
    </xf>
    <xf numFmtId="3" fontId="16" fillId="0" borderId="113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shrinkToFit="1"/>
    </xf>
    <xf numFmtId="0" fontId="15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wrapText="1" indent="1" shrinkToFit="1"/>
    </xf>
    <xf numFmtId="0" fontId="7" fillId="0" borderId="0" xfId="0" applyFont="1" applyBorder="1" applyAlignment="1">
      <alignment horizontal="justify" wrapText="1" shrinkToFit="1"/>
    </xf>
    <xf numFmtId="0" fontId="3" fillId="0" borderId="0" xfId="0" applyFont="1" applyBorder="1" applyAlignment="1">
      <alignment horizontal="justify" wrapText="1" shrinkToFit="1"/>
    </xf>
    <xf numFmtId="49" fontId="0" fillId="0" borderId="30" xfId="0" applyNumberFormat="1" applyFont="1" applyBorder="1" applyAlignment="1">
      <alignment horizontal="left" indent="1"/>
    </xf>
    <xf numFmtId="3" fontId="0" fillId="0" borderId="30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left" indent="1"/>
    </xf>
    <xf numFmtId="3" fontId="0" fillId="0" borderId="15" xfId="0" applyNumberFormat="1" applyFont="1" applyBorder="1" applyAlignment="1">
      <alignment/>
    </xf>
    <xf numFmtId="0" fontId="7" fillId="0" borderId="44" xfId="0" applyFont="1" applyBorder="1" applyAlignment="1">
      <alignment horizontal="left" indent="3"/>
    </xf>
    <xf numFmtId="3" fontId="0" fillId="0" borderId="44" xfId="0" applyNumberFormat="1" applyFont="1" applyBorder="1" applyAlignment="1">
      <alignment/>
    </xf>
    <xf numFmtId="49" fontId="7" fillId="0" borderId="114" xfId="0" applyNumberFormat="1" applyFont="1" applyFill="1" applyBorder="1" applyAlignment="1">
      <alignment horizontal="left" indent="1"/>
    </xf>
    <xf numFmtId="3" fontId="7" fillId="0" borderId="114" xfId="0" applyNumberFormat="1" applyFont="1" applyBorder="1" applyAlignment="1">
      <alignment/>
    </xf>
    <xf numFmtId="0" fontId="0" fillId="0" borderId="0" xfId="0" applyFont="1" applyAlignment="1">
      <alignment horizontal="left" indent="3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justify" shrinkToFit="1"/>
    </xf>
    <xf numFmtId="0" fontId="7" fillId="0" borderId="0" xfId="0" applyFont="1" applyBorder="1" applyAlignment="1">
      <alignment horizontal="left" shrinkToFit="1"/>
    </xf>
    <xf numFmtId="0" fontId="7" fillId="0" borderId="12" xfId="0" applyFont="1" applyBorder="1" applyAlignment="1">
      <alignment horizontal="justify" shrinkToFit="1"/>
    </xf>
    <xf numFmtId="3" fontId="7" fillId="0" borderId="12" xfId="0" applyNumberFormat="1" applyFont="1" applyBorder="1" applyAlignment="1">
      <alignment horizontal="right"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 horizontal="right"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7" fillId="0" borderId="115" xfId="0" applyFont="1" applyBorder="1" applyAlignment="1">
      <alignment/>
    </xf>
    <xf numFmtId="3" fontId="7" fillId="0" borderId="115" xfId="0" applyNumberFormat="1" applyFont="1" applyBorder="1" applyAlignment="1">
      <alignment horizontal="right"/>
    </xf>
    <xf numFmtId="164" fontId="7" fillId="0" borderId="115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0" fontId="3" fillId="0" borderId="0" xfId="0" applyFont="1" applyAlignment="1">
      <alignment horizontal="justify"/>
    </xf>
    <xf numFmtId="3" fontId="2" fillId="0" borderId="0" xfId="0" applyNumberFormat="1" applyFont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3" fillId="0" borderId="31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30" xfId="0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3" fillId="0" borderId="38" xfId="0" applyNumberFormat="1" applyFont="1" applyBorder="1" applyAlignment="1">
      <alignment vertical="center"/>
    </xf>
    <xf numFmtId="0" fontId="15" fillId="0" borderId="23" xfId="0" applyFont="1" applyBorder="1" applyAlignment="1">
      <alignment horizontal="justify" vertical="center" wrapText="1"/>
    </xf>
    <xf numFmtId="3" fontId="15" fillId="0" borderId="116" xfId="0" applyNumberFormat="1" applyFont="1" applyBorder="1" applyAlignment="1">
      <alignment vertical="center"/>
    </xf>
    <xf numFmtId="3" fontId="15" fillId="0" borderId="117" xfId="0" applyNumberFormat="1" applyFont="1" applyBorder="1" applyAlignment="1">
      <alignment vertical="center"/>
    </xf>
    <xf numFmtId="3" fontId="15" fillId="0" borderId="118" xfId="0" applyNumberFormat="1" applyFont="1" applyBorder="1" applyAlignment="1">
      <alignment vertical="center"/>
    </xf>
    <xf numFmtId="3" fontId="15" fillId="0" borderId="43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3" fontId="15" fillId="0" borderId="119" xfId="0" applyNumberFormat="1" applyFont="1" applyBorder="1" applyAlignment="1">
      <alignment vertical="center"/>
    </xf>
    <xf numFmtId="3" fontId="15" fillId="0" borderId="120" xfId="0" applyNumberFormat="1" applyFont="1" applyBorder="1" applyAlignment="1">
      <alignment vertical="center"/>
    </xf>
    <xf numFmtId="3" fontId="15" fillId="0" borderId="121" xfId="0" applyNumberFormat="1" applyFont="1" applyBorder="1" applyAlignment="1">
      <alignment vertical="center"/>
    </xf>
    <xf numFmtId="3" fontId="15" fillId="0" borderId="122" xfId="0" applyNumberFormat="1" applyFont="1" applyBorder="1" applyAlignment="1">
      <alignment vertical="center"/>
    </xf>
    <xf numFmtId="3" fontId="15" fillId="0" borderId="123" xfId="0" applyNumberFormat="1" applyFont="1" applyBorder="1" applyAlignment="1">
      <alignment vertical="center"/>
    </xf>
    <xf numFmtId="3" fontId="16" fillId="0" borderId="120" xfId="0" applyNumberFormat="1" applyFont="1" applyBorder="1" applyAlignment="1">
      <alignment vertical="center"/>
    </xf>
    <xf numFmtId="3" fontId="15" fillId="0" borderId="124" xfId="0" applyNumberFormat="1" applyFont="1" applyBorder="1" applyAlignment="1">
      <alignment vertical="center"/>
    </xf>
    <xf numFmtId="3" fontId="15" fillId="0" borderId="125" xfId="0" applyNumberFormat="1" applyFont="1" applyBorder="1" applyAlignment="1">
      <alignment vertical="center"/>
    </xf>
    <xf numFmtId="3" fontId="15" fillId="0" borderId="121" xfId="0" applyNumberFormat="1" applyFont="1" applyBorder="1" applyAlignment="1">
      <alignment horizontal="center" vertical="center"/>
    </xf>
    <xf numFmtId="3" fontId="15" fillId="0" borderId="122" xfId="0" applyNumberFormat="1" applyFont="1" applyBorder="1" applyAlignment="1">
      <alignment horizontal="center" vertical="center"/>
    </xf>
    <xf numFmtId="3" fontId="15" fillId="0" borderId="123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center"/>
    </xf>
    <xf numFmtId="0" fontId="15" fillId="0" borderId="92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26" xfId="0" applyFont="1" applyBorder="1" applyAlignment="1">
      <alignment horizontal="center" vertical="center"/>
    </xf>
    <xf numFmtId="0" fontId="17" fillId="0" borderId="127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28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left" wrapText="1" inden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vertical="center"/>
    </xf>
    <xf numFmtId="0" fontId="7" fillId="0" borderId="53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49" fontId="15" fillId="0" borderId="46" xfId="0" applyNumberFormat="1" applyFont="1" applyBorder="1" applyAlignment="1">
      <alignment horizontal="center" vertical="center"/>
    </xf>
    <xf numFmtId="49" fontId="15" fillId="0" borderId="49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 shrinkToFit="1"/>
    </xf>
    <xf numFmtId="0" fontId="15" fillId="0" borderId="21" xfId="0" applyFont="1" applyBorder="1" applyAlignment="1">
      <alignment horizontal="center" vertical="center" wrapText="1" shrinkToFit="1"/>
    </xf>
    <xf numFmtId="0" fontId="15" fillId="0" borderId="129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6" fillId="0" borderId="130" xfId="0" applyFont="1" applyBorder="1" applyAlignment="1">
      <alignment vertical="center" wrapText="1"/>
    </xf>
    <xf numFmtId="0" fontId="16" fillId="0" borderId="131" xfId="0" applyFont="1" applyBorder="1" applyAlignment="1">
      <alignment vertical="center" wrapText="1"/>
    </xf>
    <xf numFmtId="0" fontId="16" fillId="0" borderId="132" xfId="0" applyFont="1" applyBorder="1" applyAlignment="1">
      <alignment vertical="center" wrapText="1"/>
    </xf>
    <xf numFmtId="49" fontId="15" fillId="0" borderId="45" xfId="0" applyNumberFormat="1" applyFont="1" applyBorder="1" applyAlignment="1">
      <alignment horizontal="center" vertical="center"/>
    </xf>
    <xf numFmtId="49" fontId="15" fillId="0" borderId="48" xfId="0" applyNumberFormat="1" applyFont="1" applyBorder="1" applyAlignment="1">
      <alignment horizontal="center" vertical="center"/>
    </xf>
    <xf numFmtId="0" fontId="15" fillId="0" borderId="127" xfId="0" applyFont="1" applyBorder="1" applyAlignment="1">
      <alignment horizontal="center" vertical="center"/>
    </xf>
    <xf numFmtId="0" fontId="15" fillId="0" borderId="11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15" fillId="0" borderId="134" xfId="0" applyFont="1" applyBorder="1" applyAlignment="1">
      <alignment horizontal="center" vertical="center" shrinkToFit="1"/>
    </xf>
    <xf numFmtId="0" fontId="15" fillId="0" borderId="128" xfId="0" applyFont="1" applyBorder="1" applyAlignment="1">
      <alignment horizontal="center" vertical="center" shrinkToFit="1"/>
    </xf>
    <xf numFmtId="0" fontId="17" fillId="0" borderId="129" xfId="0" applyFont="1" applyBorder="1" applyAlignment="1">
      <alignment horizontal="center" vertical="center" wrapText="1" shrinkToFit="1"/>
    </xf>
    <xf numFmtId="0" fontId="17" fillId="0" borderId="47" xfId="0" applyFont="1" applyBorder="1" applyAlignment="1">
      <alignment horizontal="center" vertical="center" wrapText="1" shrinkToFit="1"/>
    </xf>
    <xf numFmtId="0" fontId="15" fillId="0" borderId="135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7" fillId="0" borderId="136" xfId="0" applyFont="1" applyBorder="1" applyAlignment="1">
      <alignment horizontal="center" vertical="center" wrapText="1" shrinkToFit="1"/>
    </xf>
    <xf numFmtId="0" fontId="17" fillId="0" borderId="35" xfId="0" applyFont="1" applyBorder="1" applyAlignment="1">
      <alignment horizontal="center" vertical="center" wrapText="1" shrinkToFit="1"/>
    </xf>
    <xf numFmtId="0" fontId="15" fillId="0" borderId="137" xfId="0" applyFont="1" applyBorder="1" applyAlignment="1">
      <alignment horizontal="center" vertical="center" shrinkToFit="1"/>
    </xf>
    <xf numFmtId="0" fontId="15" fillId="0" borderId="138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0" fillId="0" borderId="0" xfId="0" applyFont="1" applyFill="1" applyBorder="1" applyAlignment="1">
      <alignment horizontal="justify" wrapText="1" shrinkToFit="1"/>
    </xf>
    <xf numFmtId="49" fontId="0" fillId="0" borderId="10" xfId="0" applyNumberFormat="1" applyFont="1" applyBorder="1" applyAlignment="1">
      <alignment horizontal="left" wrapText="1" indent="1"/>
    </xf>
    <xf numFmtId="0" fontId="7" fillId="0" borderId="0" xfId="0" applyFont="1" applyBorder="1" applyAlignment="1">
      <alignment horizontal="justify" wrapText="1" shrinkToFit="1"/>
    </xf>
    <xf numFmtId="0" fontId="7" fillId="0" borderId="0" xfId="0" applyFont="1" applyBorder="1" applyAlignment="1">
      <alignment horizontal="left" shrinkToFit="1"/>
    </xf>
    <xf numFmtId="0" fontId="0" fillId="0" borderId="0" xfId="0" applyFont="1" applyFill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2"/>
  <sheetViews>
    <sheetView showGridLines="0" zoomScalePageLayoutView="0" workbookViewId="0" topLeftCell="A1">
      <selection activeCell="A41" sqref="A41"/>
    </sheetView>
  </sheetViews>
  <sheetFormatPr defaultColWidth="9.00390625" defaultRowHeight="12.75"/>
  <cols>
    <col min="1" max="1" width="57.875" style="39" customWidth="1"/>
    <col min="2" max="3" width="9.625" style="39" bestFit="1" customWidth="1"/>
    <col min="4" max="4" width="9.625" style="39" customWidth="1"/>
    <col min="5" max="16384" width="9.125" style="39" customWidth="1"/>
  </cols>
  <sheetData>
    <row r="2" spans="1:4" ht="15.75">
      <c r="A2" s="302" t="s">
        <v>211</v>
      </c>
      <c r="B2" s="302"/>
      <c r="C2" s="302"/>
      <c r="D2" s="302"/>
    </row>
    <row r="3" ht="12.75">
      <c r="A3" s="90" t="s">
        <v>198</v>
      </c>
    </row>
    <row r="4" ht="12.75">
      <c r="A4" s="90" t="s">
        <v>199</v>
      </c>
    </row>
    <row r="5" ht="12.75">
      <c r="A5" s="90" t="s">
        <v>184</v>
      </c>
    </row>
    <row r="6" ht="12.75">
      <c r="A6" s="90" t="s">
        <v>200</v>
      </c>
    </row>
    <row r="25" spans="1:4" ht="18">
      <c r="A25" s="303" t="s">
        <v>212</v>
      </c>
      <c r="B25" s="303"/>
      <c r="C25" s="303"/>
      <c r="D25" s="303"/>
    </row>
    <row r="26" spans="1:4" ht="18">
      <c r="A26" s="303" t="s">
        <v>40</v>
      </c>
      <c r="B26" s="303"/>
      <c r="C26" s="303"/>
      <c r="D26" s="303"/>
    </row>
    <row r="27" spans="1:4" ht="18">
      <c r="A27" s="303" t="s">
        <v>41</v>
      </c>
      <c r="B27" s="303"/>
      <c r="C27" s="303"/>
      <c r="D27" s="303"/>
    </row>
    <row r="48" ht="12.75">
      <c r="A48" s="90" t="s">
        <v>213</v>
      </c>
    </row>
    <row r="51" ht="12.75">
      <c r="B51" s="39" t="s">
        <v>183</v>
      </c>
    </row>
    <row r="52" ht="12.75">
      <c r="B52" s="90" t="s">
        <v>42</v>
      </c>
    </row>
  </sheetData>
  <sheetProtection/>
  <mergeCells count="4">
    <mergeCell ref="A2:D2"/>
    <mergeCell ref="A25:D25"/>
    <mergeCell ref="A26:D26"/>
    <mergeCell ref="A27:D2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9"/>
  <sheetViews>
    <sheetView showGridLines="0" zoomScalePageLayoutView="0" workbookViewId="0" topLeftCell="A64">
      <selection activeCell="E62" sqref="E62"/>
    </sheetView>
  </sheetViews>
  <sheetFormatPr defaultColWidth="9.00390625" defaultRowHeight="12.75"/>
  <cols>
    <col min="1" max="1" width="57.875" style="0" customWidth="1"/>
    <col min="2" max="3" width="11.375" style="41" customWidth="1"/>
    <col min="4" max="4" width="11.375" style="80" customWidth="1"/>
    <col min="5" max="5" width="9.125" style="9" customWidth="1"/>
  </cols>
  <sheetData>
    <row r="2" spans="1:4" ht="57.75" customHeight="1">
      <c r="A2" s="304" t="s">
        <v>206</v>
      </c>
      <c r="B2" s="304"/>
      <c r="C2" s="304"/>
      <c r="D2" s="304"/>
    </row>
    <row r="4" spans="1:3" ht="15.75">
      <c r="A4" s="10" t="s">
        <v>43</v>
      </c>
      <c r="B4" s="46"/>
      <c r="C4" s="46"/>
    </row>
    <row r="6" spans="1:3" ht="15.75">
      <c r="A6" s="10" t="s">
        <v>44</v>
      </c>
      <c r="B6" s="46"/>
      <c r="C6" s="46"/>
    </row>
    <row r="8" spans="1:4" ht="44.25" customHeight="1">
      <c r="A8" s="305" t="s">
        <v>208</v>
      </c>
      <c r="B8" s="305"/>
      <c r="C8" s="305"/>
      <c r="D8" s="305"/>
    </row>
    <row r="10" spans="1:4" ht="32.25" customHeight="1">
      <c r="A10" s="306" t="s">
        <v>45</v>
      </c>
      <c r="B10" s="306"/>
      <c r="C10" s="306"/>
      <c r="D10" s="306"/>
    </row>
    <row r="12" spans="1:4" ht="15.75">
      <c r="A12" s="3" t="s">
        <v>46</v>
      </c>
      <c r="B12" s="47">
        <v>2009</v>
      </c>
      <c r="C12" s="47">
        <v>2010</v>
      </c>
      <c r="D12" s="91" t="s">
        <v>3</v>
      </c>
    </row>
    <row r="13" spans="1:3" ht="15">
      <c r="A13" s="2" t="s">
        <v>4</v>
      </c>
      <c r="B13" s="48"/>
      <c r="C13" s="48"/>
    </row>
    <row r="14" spans="1:4" ht="15.75">
      <c r="A14" s="3" t="s">
        <v>5</v>
      </c>
      <c r="B14" s="49"/>
      <c r="C14" s="49"/>
      <c r="D14" s="92"/>
    </row>
    <row r="15" spans="1:4" ht="15">
      <c r="A15" s="4" t="s">
        <v>6</v>
      </c>
      <c r="B15" s="49">
        <v>0</v>
      </c>
      <c r="C15" s="49">
        <v>0</v>
      </c>
      <c r="D15" s="92"/>
    </row>
    <row r="16" spans="1:4" ht="15">
      <c r="A16" s="4" t="s">
        <v>7</v>
      </c>
      <c r="B16" s="49">
        <v>650</v>
      </c>
      <c r="C16" s="49">
        <v>265</v>
      </c>
      <c r="D16" s="93"/>
    </row>
    <row r="17" spans="1:4" ht="12.75">
      <c r="A17" s="11" t="s">
        <v>8</v>
      </c>
      <c r="B17" s="50">
        <v>0</v>
      </c>
      <c r="C17" s="50">
        <v>0</v>
      </c>
      <c r="D17" s="93"/>
    </row>
    <row r="18" spans="1:4" ht="12.75">
      <c r="A18" s="11" t="s">
        <v>9</v>
      </c>
      <c r="B18" s="50">
        <v>0</v>
      </c>
      <c r="C18" s="50">
        <v>992</v>
      </c>
      <c r="D18" s="93"/>
    </row>
    <row r="19" spans="1:4" ht="12.75">
      <c r="A19" s="11" t="s">
        <v>10</v>
      </c>
      <c r="B19" s="50">
        <v>120</v>
      </c>
      <c r="C19" s="50">
        <v>0</v>
      </c>
      <c r="D19" s="93"/>
    </row>
    <row r="20" spans="1:4" ht="12.75">
      <c r="A20" s="11" t="s">
        <v>11</v>
      </c>
      <c r="B20" s="50">
        <v>5812</v>
      </c>
      <c r="C20" s="50">
        <v>1475</v>
      </c>
      <c r="D20" s="93"/>
    </row>
    <row r="21" spans="1:4" ht="12.75">
      <c r="A21" s="11" t="s">
        <v>12</v>
      </c>
      <c r="B21" s="50">
        <v>0</v>
      </c>
      <c r="C21" s="50">
        <v>0</v>
      </c>
      <c r="D21" s="93"/>
    </row>
    <row r="22" spans="1:4" ht="12.75">
      <c r="A22" s="11" t="s">
        <v>13</v>
      </c>
      <c r="B22" s="50">
        <v>557</v>
      </c>
      <c r="C22" s="50">
        <v>636</v>
      </c>
      <c r="D22" s="93"/>
    </row>
    <row r="23" spans="1:4" ht="15">
      <c r="A23" s="4" t="s">
        <v>14</v>
      </c>
      <c r="B23" s="49">
        <f>SUM(B17:B22)</f>
        <v>6489</v>
      </c>
      <c r="C23" s="49">
        <f>SUM(C17:C22)</f>
        <v>3103</v>
      </c>
      <c r="D23" s="92"/>
    </row>
    <row r="24" spans="1:4" ht="15.75">
      <c r="A24" s="5" t="s">
        <v>15</v>
      </c>
      <c r="B24" s="51">
        <f>B15+B16+B23</f>
        <v>7139</v>
      </c>
      <c r="C24" s="51">
        <f>C15+C16+C23</f>
        <v>3368</v>
      </c>
      <c r="D24" s="94">
        <f>C24/B24</f>
        <v>0.47177475836951954</v>
      </c>
    </row>
    <row r="25" spans="1:4" ht="15">
      <c r="A25" s="2"/>
      <c r="B25" s="49"/>
      <c r="C25" s="49"/>
      <c r="D25" s="92"/>
    </row>
    <row r="26" spans="1:4" ht="15.75">
      <c r="A26" s="3" t="s">
        <v>36</v>
      </c>
      <c r="B26" s="52">
        <v>707</v>
      </c>
      <c r="C26" s="52">
        <v>1115</v>
      </c>
      <c r="D26" s="95">
        <f>C26/B26</f>
        <v>1.577086280056577</v>
      </c>
    </row>
    <row r="27" spans="1:4" ht="15">
      <c r="A27" s="2"/>
      <c r="B27" s="49"/>
      <c r="C27" s="49"/>
      <c r="D27" s="92"/>
    </row>
    <row r="28" spans="1:4" ht="15.75">
      <c r="A28" s="3" t="s">
        <v>1</v>
      </c>
      <c r="B28" s="49"/>
      <c r="C28" s="49"/>
      <c r="D28" s="92"/>
    </row>
    <row r="29" spans="1:4" ht="15">
      <c r="A29" s="4" t="s">
        <v>16</v>
      </c>
      <c r="B29" s="49">
        <v>0</v>
      </c>
      <c r="C29" s="49">
        <v>4651</v>
      </c>
      <c r="D29" s="92"/>
    </row>
    <row r="30" spans="1:4" ht="15">
      <c r="A30" s="4" t="s">
        <v>17</v>
      </c>
      <c r="B30" s="49">
        <v>1</v>
      </c>
      <c r="C30" s="49">
        <v>2</v>
      </c>
      <c r="D30" s="92"/>
    </row>
    <row r="31" spans="1:4" ht="15.75">
      <c r="A31" s="5" t="s">
        <v>15</v>
      </c>
      <c r="B31" s="51">
        <f>SUM(B29:B30)</f>
        <v>1</v>
      </c>
      <c r="C31" s="51">
        <f>SUM(C29:C30)</f>
        <v>4653</v>
      </c>
      <c r="D31" s="110">
        <f>C31/B31</f>
        <v>4653</v>
      </c>
    </row>
    <row r="32" spans="1:4" ht="15">
      <c r="A32" s="2"/>
      <c r="B32" s="49"/>
      <c r="C32" s="49"/>
      <c r="D32" s="92"/>
    </row>
    <row r="33" spans="1:4" ht="15.75">
      <c r="A33" s="3" t="s">
        <v>2</v>
      </c>
      <c r="B33" s="49"/>
      <c r="C33" s="49"/>
      <c r="D33" s="92"/>
    </row>
    <row r="34" spans="1:4" ht="15">
      <c r="A34" s="4" t="s">
        <v>19</v>
      </c>
      <c r="B34" s="49">
        <v>545</v>
      </c>
      <c r="C34" s="49">
        <v>554</v>
      </c>
      <c r="D34" s="92"/>
    </row>
    <row r="35" spans="1:4" ht="15.75">
      <c r="A35" s="5" t="s">
        <v>15</v>
      </c>
      <c r="B35" s="51">
        <f>SUM(B34:B34)</f>
        <v>545</v>
      </c>
      <c r="C35" s="51">
        <f>SUM(C34:C34)</f>
        <v>554</v>
      </c>
      <c r="D35" s="94">
        <f>C35/B35</f>
        <v>1.0165137614678899</v>
      </c>
    </row>
    <row r="36" spans="1:4" ht="15.75">
      <c r="A36" s="7"/>
      <c r="B36" s="52"/>
      <c r="C36" s="52"/>
      <c r="D36" s="95"/>
    </row>
    <row r="37" spans="1:4" ht="15.75">
      <c r="A37" s="3" t="s">
        <v>126</v>
      </c>
      <c r="B37" s="49"/>
      <c r="C37" s="49"/>
      <c r="D37" s="92"/>
    </row>
    <row r="38" spans="1:4" ht="15">
      <c r="A38" s="4" t="s">
        <v>18</v>
      </c>
      <c r="B38" s="49">
        <v>4</v>
      </c>
      <c r="C38" s="49">
        <v>3</v>
      </c>
      <c r="D38" s="92"/>
    </row>
    <row r="39" spans="1:4" ht="15">
      <c r="A39" s="4" t="s">
        <v>171</v>
      </c>
      <c r="B39" s="49">
        <v>0</v>
      </c>
      <c r="C39" s="49">
        <v>0</v>
      </c>
      <c r="D39" s="92"/>
    </row>
    <row r="40" spans="1:4" ht="15.75">
      <c r="A40" s="5" t="s">
        <v>15</v>
      </c>
      <c r="B40" s="51">
        <f>SUM(B36:B39)</f>
        <v>4</v>
      </c>
      <c r="C40" s="51">
        <f>SUM(C36:C39)</f>
        <v>3</v>
      </c>
      <c r="D40" s="110">
        <f>C40/B40</f>
        <v>0.75</v>
      </c>
    </row>
    <row r="41" spans="1:4" ht="15.75" thickBot="1">
      <c r="A41" s="2"/>
      <c r="B41" s="49"/>
      <c r="C41" s="49"/>
      <c r="D41" s="92"/>
    </row>
    <row r="42" spans="1:4" ht="16.5" thickBot="1">
      <c r="A42" s="6" t="s">
        <v>20</v>
      </c>
      <c r="B42" s="53">
        <f>B24+B26+B31+B35+B40</f>
        <v>8396</v>
      </c>
      <c r="C42" s="53">
        <f>C24+C26+C31+C35+C40</f>
        <v>9693</v>
      </c>
      <c r="D42" s="96">
        <f>C42/B42</f>
        <v>1.1544783230109577</v>
      </c>
    </row>
    <row r="45" spans="1:4" ht="15.75">
      <c r="A45" s="3" t="s">
        <v>47</v>
      </c>
      <c r="B45" s="47">
        <v>2009</v>
      </c>
      <c r="C45" s="47">
        <v>2010</v>
      </c>
      <c r="D45" s="97" t="s">
        <v>3</v>
      </c>
    </row>
    <row r="46" spans="1:4" ht="15">
      <c r="A46" s="2" t="s">
        <v>4</v>
      </c>
      <c r="B46" s="49"/>
      <c r="C46" s="49"/>
      <c r="D46" s="92"/>
    </row>
    <row r="47" spans="1:3" ht="15.75">
      <c r="A47" s="3" t="s">
        <v>21</v>
      </c>
      <c r="B47" s="54"/>
      <c r="C47" s="54"/>
    </row>
    <row r="48" spans="1:4" ht="15">
      <c r="A48" s="27" t="s">
        <v>22</v>
      </c>
      <c r="B48" s="49">
        <v>1587</v>
      </c>
      <c r="C48" s="49">
        <v>1443</v>
      </c>
      <c r="D48" s="92"/>
    </row>
    <row r="49" spans="1:5" ht="15">
      <c r="A49" s="27" t="s">
        <v>161</v>
      </c>
      <c r="B49" s="49">
        <v>3285</v>
      </c>
      <c r="C49" s="49">
        <v>5363</v>
      </c>
      <c r="D49" s="92"/>
      <c r="E49" s="267"/>
    </row>
    <row r="50" spans="1:4" ht="15">
      <c r="A50" s="27" t="s">
        <v>23</v>
      </c>
      <c r="B50" s="49">
        <v>144</v>
      </c>
      <c r="C50" s="49">
        <v>118</v>
      </c>
      <c r="D50" s="92"/>
    </row>
    <row r="51" spans="1:4" ht="15.75">
      <c r="A51" s="28" t="s">
        <v>147</v>
      </c>
      <c r="B51" s="51">
        <f>B48+B49+B50</f>
        <v>5016</v>
      </c>
      <c r="C51" s="51">
        <f>C48+C49+C50</f>
        <v>6924</v>
      </c>
      <c r="D51" s="94">
        <f>C51/B51</f>
        <v>1.3803827751196172</v>
      </c>
    </row>
    <row r="52" spans="1:4" ht="6" customHeight="1">
      <c r="A52" s="2"/>
      <c r="B52" s="49"/>
      <c r="C52" s="49"/>
      <c r="D52" s="92"/>
    </row>
    <row r="53" spans="1:4" ht="15.75">
      <c r="A53" s="3" t="s">
        <v>24</v>
      </c>
      <c r="B53" s="49"/>
      <c r="C53" s="49"/>
      <c r="D53" s="92"/>
    </row>
    <row r="54" spans="1:4" ht="15">
      <c r="A54" s="27" t="s">
        <v>25</v>
      </c>
      <c r="B54" s="49">
        <v>1590</v>
      </c>
      <c r="C54" s="49">
        <v>1758</v>
      </c>
      <c r="D54" s="92"/>
    </row>
    <row r="55" spans="1:4" ht="15">
      <c r="A55" s="27" t="s">
        <v>26</v>
      </c>
      <c r="B55" s="49">
        <v>0</v>
      </c>
      <c r="C55" s="49">
        <v>89</v>
      </c>
      <c r="D55" s="92"/>
    </row>
    <row r="56" spans="1:4" ht="15">
      <c r="A56" s="27" t="s">
        <v>27</v>
      </c>
      <c r="B56" s="49">
        <v>0</v>
      </c>
      <c r="C56" s="49">
        <v>0</v>
      </c>
      <c r="D56" s="92"/>
    </row>
    <row r="57" spans="1:4" ht="15.75">
      <c r="A57" s="28" t="s">
        <v>28</v>
      </c>
      <c r="B57" s="51">
        <f>SUM(B54:B56)</f>
        <v>1590</v>
      </c>
      <c r="C57" s="51">
        <f>SUM(C54:C56)</f>
        <v>1847</v>
      </c>
      <c r="D57" s="94">
        <f>C57/B57</f>
        <v>1.1616352201257862</v>
      </c>
    </row>
    <row r="58" spans="1:4" ht="15">
      <c r="A58" s="27" t="s">
        <v>29</v>
      </c>
      <c r="B58" s="49">
        <v>203</v>
      </c>
      <c r="C58" s="49">
        <v>324</v>
      </c>
      <c r="D58" s="92"/>
    </row>
    <row r="59" spans="1:4" ht="15">
      <c r="A59" s="27" t="s">
        <v>30</v>
      </c>
      <c r="B59" s="49">
        <v>488</v>
      </c>
      <c r="C59" s="49">
        <v>513</v>
      </c>
      <c r="D59" s="92"/>
    </row>
    <row r="60" spans="1:4" ht="15.75">
      <c r="A60" s="28" t="s">
        <v>31</v>
      </c>
      <c r="B60" s="51">
        <f>B57+B58+B59</f>
        <v>2281</v>
      </c>
      <c r="C60" s="51">
        <f>C57+C58+C59</f>
        <v>2684</v>
      </c>
      <c r="D60" s="94">
        <f>C60/B60</f>
        <v>1.1766768960982026</v>
      </c>
    </row>
    <row r="61" spans="1:4" ht="6" customHeight="1">
      <c r="A61" s="7"/>
      <c r="B61" s="52"/>
      <c r="C61" s="52"/>
      <c r="D61" s="95"/>
    </row>
    <row r="62" spans="1:5" ht="15.75">
      <c r="A62" s="3" t="s">
        <v>32</v>
      </c>
      <c r="B62" s="52">
        <v>86</v>
      </c>
      <c r="C62" s="52">
        <v>328</v>
      </c>
      <c r="D62" s="95"/>
      <c r="E62" s="101"/>
    </row>
    <row r="63" spans="1:4" ht="6" customHeight="1">
      <c r="A63" s="3"/>
      <c r="B63" s="52"/>
      <c r="C63" s="52"/>
      <c r="D63" s="95"/>
    </row>
    <row r="64" spans="1:4" ht="15.75">
      <c r="A64" s="3" t="s">
        <v>33</v>
      </c>
      <c r="B64" s="52">
        <v>3</v>
      </c>
      <c r="C64" s="52">
        <v>7</v>
      </c>
      <c r="D64" s="95"/>
    </row>
    <row r="65" spans="1:4" ht="6" customHeight="1">
      <c r="A65" s="3"/>
      <c r="B65" s="52"/>
      <c r="C65" s="52"/>
      <c r="D65" s="95"/>
    </row>
    <row r="66" spans="1:4" ht="15.75">
      <c r="A66" s="3" t="s">
        <v>34</v>
      </c>
      <c r="B66" s="52">
        <v>0</v>
      </c>
      <c r="C66" s="52">
        <v>0</v>
      </c>
      <c r="D66" s="95"/>
    </row>
    <row r="67" spans="1:4" ht="6" customHeight="1">
      <c r="A67" s="3"/>
      <c r="B67" s="52"/>
      <c r="C67" s="52"/>
      <c r="D67" s="95"/>
    </row>
    <row r="68" spans="1:4" ht="15.75">
      <c r="A68" s="3" t="s">
        <v>35</v>
      </c>
      <c r="B68" s="52">
        <v>0</v>
      </c>
      <c r="C68" s="52">
        <v>0</v>
      </c>
      <c r="D68" s="95"/>
    </row>
    <row r="69" spans="1:4" ht="6" customHeight="1" thickBot="1">
      <c r="A69" s="2"/>
      <c r="B69" s="49"/>
      <c r="C69" s="49"/>
      <c r="D69" s="92"/>
    </row>
    <row r="70" spans="1:4" ht="16.5" thickBot="1">
      <c r="A70" s="6" t="s">
        <v>68</v>
      </c>
      <c r="B70" s="55">
        <f>B51+B60+B62+B64+B66+B68</f>
        <v>7386</v>
      </c>
      <c r="C70" s="55">
        <f>C51+C60+C62+C64+C66+C68</f>
        <v>9943</v>
      </c>
      <c r="D70" s="98">
        <f>C70/B70</f>
        <v>1.3461955050094774</v>
      </c>
    </row>
    <row r="71" spans="2:4" ht="26.25" customHeight="1" thickBot="1">
      <c r="B71" s="56"/>
      <c r="C71" s="56"/>
      <c r="D71" s="99"/>
    </row>
    <row r="72" spans="1:4" ht="18" thickBot="1" thickTop="1">
      <c r="A72" s="12" t="s">
        <v>69</v>
      </c>
      <c r="B72" s="259">
        <f>B42-B70</f>
        <v>1010</v>
      </c>
      <c r="C72" s="259">
        <f>C42-C70</f>
        <v>-250</v>
      </c>
      <c r="D72" s="100"/>
    </row>
    <row r="73" spans="1:4" ht="16.5" thickTop="1">
      <c r="A73" s="3"/>
      <c r="B73" s="52"/>
      <c r="C73" s="52"/>
      <c r="D73" s="95"/>
    </row>
    <row r="74" spans="1:5" s="77" customFormat="1" ht="15.75" customHeight="1">
      <c r="A74" s="307" t="s">
        <v>149</v>
      </c>
      <c r="B74" s="307"/>
      <c r="C74" s="307"/>
      <c r="D74" s="307"/>
      <c r="E74" s="9"/>
    </row>
    <row r="75" spans="1:5" s="77" customFormat="1" ht="15.75" customHeight="1">
      <c r="A75" s="87"/>
      <c r="B75" s="260"/>
      <c r="C75" s="260"/>
      <c r="D75" s="87"/>
      <c r="E75" s="9"/>
    </row>
    <row r="76" spans="1:5" s="77" customFormat="1" ht="12.75">
      <c r="A76" s="9"/>
      <c r="B76" s="41"/>
      <c r="C76" s="41"/>
      <c r="D76" s="80"/>
      <c r="E76" s="9"/>
    </row>
    <row r="77" spans="1:5" s="77" customFormat="1" ht="15.75">
      <c r="A77" s="10" t="s">
        <v>48</v>
      </c>
      <c r="B77" s="41"/>
      <c r="C77" s="41"/>
      <c r="D77" s="80"/>
      <c r="E77" s="9"/>
    </row>
    <row r="78" spans="1:5" s="77" customFormat="1" ht="15.75">
      <c r="A78" s="81" t="s">
        <v>0</v>
      </c>
      <c r="B78" s="268">
        <v>2009</v>
      </c>
      <c r="C78" s="268">
        <v>2010</v>
      </c>
      <c r="D78" s="80"/>
      <c r="E78" s="9"/>
    </row>
    <row r="79" spans="1:5" s="77" customFormat="1" ht="15">
      <c r="A79" s="83" t="s">
        <v>49</v>
      </c>
      <c r="B79" s="261">
        <v>301</v>
      </c>
      <c r="C79" s="261">
        <v>301</v>
      </c>
      <c r="D79" s="80"/>
      <c r="E79" s="9"/>
    </row>
    <row r="80" spans="1:5" s="77" customFormat="1" ht="15">
      <c r="A80" s="83" t="s">
        <v>50</v>
      </c>
      <c r="B80" s="261">
        <f>mérleg!F12-'A-C2'!B79</f>
        <v>2593</v>
      </c>
      <c r="C80" s="261">
        <f>mérleg!G12-'A-C2'!C79</f>
        <v>2328</v>
      </c>
      <c r="D80" s="80"/>
      <c r="E80" s="9"/>
    </row>
    <row r="81" spans="1:5" s="77" customFormat="1" ht="15">
      <c r="A81" s="88" t="s">
        <v>51</v>
      </c>
      <c r="B81" s="261"/>
      <c r="C81" s="261"/>
      <c r="D81" s="80"/>
      <c r="E81" s="9"/>
    </row>
    <row r="82" spans="1:5" s="77" customFormat="1" ht="15">
      <c r="A82" s="88" t="s">
        <v>52</v>
      </c>
      <c r="B82" s="261">
        <f>B72</f>
        <v>1010</v>
      </c>
      <c r="C82" s="261">
        <f>C72</f>
        <v>-250</v>
      </c>
      <c r="D82" s="80"/>
      <c r="E82" s="9"/>
    </row>
    <row r="83" spans="1:5" s="77" customFormat="1" ht="15.75">
      <c r="A83" s="84" t="s">
        <v>53</v>
      </c>
      <c r="B83" s="262">
        <f>B79+B80</f>
        <v>2894</v>
      </c>
      <c r="C83" s="262">
        <f>C79+C80</f>
        <v>2629</v>
      </c>
      <c r="D83" s="80"/>
      <c r="E83" s="101"/>
    </row>
    <row r="84" spans="1:5" s="77" customFormat="1" ht="15.75">
      <c r="A84" s="85" t="s">
        <v>54</v>
      </c>
      <c r="B84" s="263"/>
      <c r="C84" s="269">
        <f>C83/B83</f>
        <v>0.9084312370421562</v>
      </c>
      <c r="D84" s="80"/>
      <c r="E84" s="9"/>
    </row>
    <row r="85" spans="1:5" s="77" customFormat="1" ht="15">
      <c r="A85" s="1"/>
      <c r="B85" s="264"/>
      <c r="C85" s="270"/>
      <c r="D85" s="80"/>
      <c r="E85" s="9"/>
    </row>
    <row r="86" spans="1:5" s="77" customFormat="1" ht="15">
      <c r="A86" s="78"/>
      <c r="B86" s="264"/>
      <c r="C86" s="264"/>
      <c r="D86" s="80"/>
      <c r="E86" s="9"/>
    </row>
    <row r="87" spans="1:4" s="9" customFormat="1" ht="15.75">
      <c r="A87" s="10" t="s">
        <v>55</v>
      </c>
      <c r="B87" s="264"/>
      <c r="C87" s="264"/>
      <c r="D87" s="80"/>
    </row>
    <row r="88" spans="1:4" s="8" customFormat="1" ht="15.75">
      <c r="A88" s="81" t="s">
        <v>0</v>
      </c>
      <c r="B88" s="268">
        <v>2009</v>
      </c>
      <c r="C88" s="268">
        <v>2010</v>
      </c>
      <c r="D88" s="82"/>
    </row>
    <row r="89" spans="1:4" s="9" customFormat="1" ht="15">
      <c r="A89" s="83" t="s">
        <v>56</v>
      </c>
      <c r="B89" s="261">
        <f>mérleg!B12</f>
        <v>65</v>
      </c>
      <c r="C89" s="261">
        <f>mérleg!C12</f>
        <v>409</v>
      </c>
      <c r="D89" s="80"/>
    </row>
    <row r="90" spans="1:5" s="77" customFormat="1" ht="15">
      <c r="A90" s="83" t="s">
        <v>57</v>
      </c>
      <c r="B90" s="261">
        <f>mérleg!B20</f>
        <v>2919</v>
      </c>
      <c r="C90" s="261">
        <f>mérleg!C20</f>
        <v>1579</v>
      </c>
      <c r="D90" s="80"/>
      <c r="E90" s="9"/>
    </row>
    <row r="91" spans="1:5" s="77" customFormat="1" ht="15">
      <c r="A91" s="83" t="s">
        <v>58</v>
      </c>
      <c r="B91" s="261">
        <f>mérleg!B26</f>
        <v>0</v>
      </c>
      <c r="C91" s="261">
        <f>mérleg!C26</f>
        <v>854</v>
      </c>
      <c r="D91" s="80"/>
      <c r="E91" s="9"/>
    </row>
    <row r="92" spans="1:5" s="79" customFormat="1" ht="15.75">
      <c r="A92" s="84" t="s">
        <v>59</v>
      </c>
      <c r="B92" s="262">
        <f>SUM(B89:B91)</f>
        <v>2984</v>
      </c>
      <c r="C92" s="262">
        <f>SUM(C89:C91)</f>
        <v>2842</v>
      </c>
      <c r="D92" s="82"/>
      <c r="E92" s="8"/>
    </row>
    <row r="93" spans="1:5" s="77" customFormat="1" ht="15">
      <c r="A93" s="83" t="s">
        <v>60</v>
      </c>
      <c r="B93" s="261">
        <f>mérleg!F22</f>
        <v>59</v>
      </c>
      <c r="C93" s="261">
        <f>mérleg!G22</f>
        <v>170</v>
      </c>
      <c r="D93" s="80"/>
      <c r="E93" s="9"/>
    </row>
    <row r="94" spans="1:5" s="77" customFormat="1" ht="15">
      <c r="A94" s="83" t="s">
        <v>61</v>
      </c>
      <c r="B94" s="261">
        <f>mérleg!F26</f>
        <v>31</v>
      </c>
      <c r="C94" s="261">
        <f>mérleg!G26</f>
        <v>43</v>
      </c>
      <c r="D94" s="80"/>
      <c r="E94" s="9"/>
    </row>
    <row r="95" spans="1:5" s="79" customFormat="1" ht="15.75">
      <c r="A95" s="84" t="s">
        <v>62</v>
      </c>
      <c r="B95" s="262">
        <f>SUM(B93:B94)</f>
        <v>90</v>
      </c>
      <c r="C95" s="262">
        <f>SUM(C93:C94)</f>
        <v>213</v>
      </c>
      <c r="D95" s="82"/>
      <c r="E95" s="8"/>
    </row>
    <row r="96" spans="1:5" s="79" customFormat="1" ht="16.5" thickBot="1">
      <c r="A96" s="85" t="s">
        <v>63</v>
      </c>
      <c r="B96" s="263">
        <f>B83</f>
        <v>2894</v>
      </c>
      <c r="C96" s="263">
        <f>C83</f>
        <v>2629</v>
      </c>
      <c r="D96" s="82"/>
      <c r="E96" s="8"/>
    </row>
    <row r="97" spans="1:5" s="79" customFormat="1" ht="16.5" thickTop="1">
      <c r="A97" s="86" t="s">
        <v>64</v>
      </c>
      <c r="B97" s="265">
        <f>SUM(B95:B96)</f>
        <v>2984</v>
      </c>
      <c r="C97" s="265">
        <f>SUM(C95:C96)</f>
        <v>2842</v>
      </c>
      <c r="D97" s="82"/>
      <c r="E97" s="8"/>
    </row>
    <row r="98" spans="2:5" s="77" customFormat="1" ht="12.75">
      <c r="B98" s="41"/>
      <c r="C98" s="41"/>
      <c r="D98" s="80"/>
      <c r="E98" s="9"/>
    </row>
    <row r="99" spans="2:5" s="77" customFormat="1" ht="12.75">
      <c r="B99" s="41"/>
      <c r="C99" s="41"/>
      <c r="D99" s="80"/>
      <c r="E99" s="9"/>
    </row>
    <row r="100" spans="2:5" s="77" customFormat="1" ht="12.75">
      <c r="B100" s="41"/>
      <c r="C100" s="41"/>
      <c r="D100" s="80"/>
      <c r="E100" s="9"/>
    </row>
    <row r="101" spans="2:5" s="77" customFormat="1" ht="12.75">
      <c r="B101" s="41"/>
      <c r="C101" s="41"/>
      <c r="D101" s="80"/>
      <c r="E101" s="9"/>
    </row>
    <row r="102" spans="2:5" s="77" customFormat="1" ht="12.75">
      <c r="B102" s="41"/>
      <c r="C102" s="41"/>
      <c r="D102" s="80"/>
      <c r="E102" s="9"/>
    </row>
    <row r="103" spans="2:5" s="77" customFormat="1" ht="12.75">
      <c r="B103" s="41"/>
      <c r="C103" s="41"/>
      <c r="D103" s="80"/>
      <c r="E103" s="9"/>
    </row>
    <row r="104" spans="2:5" s="77" customFormat="1" ht="12.75">
      <c r="B104" s="41"/>
      <c r="C104" s="41"/>
      <c r="D104" s="80"/>
      <c r="E104" s="9"/>
    </row>
    <row r="105" spans="2:5" s="77" customFormat="1" ht="12.75">
      <c r="B105" s="41"/>
      <c r="C105" s="41"/>
      <c r="D105" s="80"/>
      <c r="E105" s="9"/>
    </row>
    <row r="106" spans="2:5" s="77" customFormat="1" ht="12.75">
      <c r="B106" s="41"/>
      <c r="C106" s="41"/>
      <c r="D106" s="80"/>
      <c r="E106" s="9"/>
    </row>
    <row r="107" spans="2:5" s="77" customFormat="1" ht="12.75">
      <c r="B107" s="41"/>
      <c r="C107" s="41"/>
      <c r="D107" s="80"/>
      <c r="E107" s="9"/>
    </row>
    <row r="108" spans="2:5" s="77" customFormat="1" ht="12.75">
      <c r="B108" s="41"/>
      <c r="C108" s="41"/>
      <c r="D108" s="80"/>
      <c r="E108" s="9"/>
    </row>
    <row r="109" spans="2:5" s="77" customFormat="1" ht="12.75">
      <c r="B109" s="41"/>
      <c r="C109" s="41"/>
      <c r="D109" s="80"/>
      <c r="E109" s="9"/>
    </row>
    <row r="110" spans="2:5" s="77" customFormat="1" ht="12.75">
      <c r="B110" s="41"/>
      <c r="C110" s="41"/>
      <c r="D110" s="80"/>
      <c r="E110" s="9"/>
    </row>
    <row r="111" spans="2:5" s="77" customFormat="1" ht="12.75">
      <c r="B111" s="41"/>
      <c r="C111" s="41"/>
      <c r="D111" s="80"/>
      <c r="E111" s="9"/>
    </row>
    <row r="112" spans="2:5" s="77" customFormat="1" ht="12.75">
      <c r="B112" s="41"/>
      <c r="C112" s="41"/>
      <c r="D112" s="80"/>
      <c r="E112" s="9"/>
    </row>
    <row r="113" spans="2:5" s="77" customFormat="1" ht="12.75">
      <c r="B113" s="41"/>
      <c r="C113" s="41"/>
      <c r="D113" s="80"/>
      <c r="E113" s="9"/>
    </row>
    <row r="114" spans="2:5" s="77" customFormat="1" ht="12.75">
      <c r="B114" s="41"/>
      <c r="C114" s="41"/>
      <c r="D114" s="80"/>
      <c r="E114" s="9"/>
    </row>
    <row r="115" spans="2:5" s="77" customFormat="1" ht="12.75">
      <c r="B115" s="41"/>
      <c r="C115" s="41"/>
      <c r="D115" s="80"/>
      <c r="E115" s="9"/>
    </row>
    <row r="116" spans="2:5" s="77" customFormat="1" ht="12.75">
      <c r="B116" s="41"/>
      <c r="C116" s="41"/>
      <c r="D116" s="80"/>
      <c r="E116" s="9"/>
    </row>
    <row r="117" spans="2:5" s="77" customFormat="1" ht="12.75">
      <c r="B117" s="41"/>
      <c r="C117" s="41"/>
      <c r="D117" s="80"/>
      <c r="E117" s="9"/>
    </row>
    <row r="118" spans="2:5" s="77" customFormat="1" ht="12.75">
      <c r="B118" s="41"/>
      <c r="C118" s="41"/>
      <c r="D118" s="80"/>
      <c r="E118" s="9"/>
    </row>
    <row r="119" spans="2:5" s="77" customFormat="1" ht="12.75">
      <c r="B119" s="41"/>
      <c r="C119" s="41"/>
      <c r="D119" s="80"/>
      <c r="E119" s="9"/>
    </row>
    <row r="120" spans="2:5" s="77" customFormat="1" ht="12.75">
      <c r="B120" s="41"/>
      <c r="C120" s="41"/>
      <c r="D120" s="80"/>
      <c r="E120" s="9"/>
    </row>
    <row r="121" spans="2:5" s="77" customFormat="1" ht="12.75">
      <c r="B121" s="41"/>
      <c r="C121" s="41"/>
      <c r="D121" s="80"/>
      <c r="E121" s="9"/>
    </row>
    <row r="122" spans="2:5" s="77" customFormat="1" ht="12.75">
      <c r="B122" s="41"/>
      <c r="C122" s="41"/>
      <c r="D122" s="80"/>
      <c r="E122" s="9"/>
    </row>
    <row r="123" spans="2:5" s="77" customFormat="1" ht="12.75">
      <c r="B123" s="41"/>
      <c r="C123" s="41"/>
      <c r="D123" s="80"/>
      <c r="E123" s="9"/>
    </row>
    <row r="124" spans="2:5" s="77" customFormat="1" ht="12.75">
      <c r="B124" s="41"/>
      <c r="C124" s="41"/>
      <c r="D124" s="80"/>
      <c r="E124" s="9"/>
    </row>
    <row r="125" spans="2:5" s="77" customFormat="1" ht="12.75">
      <c r="B125" s="41"/>
      <c r="C125" s="41"/>
      <c r="D125" s="80"/>
      <c r="E125" s="9"/>
    </row>
    <row r="126" spans="2:5" s="77" customFormat="1" ht="12.75">
      <c r="B126" s="41"/>
      <c r="C126" s="41"/>
      <c r="D126" s="80"/>
      <c r="E126" s="9"/>
    </row>
    <row r="127" spans="2:5" s="77" customFormat="1" ht="12.75">
      <c r="B127" s="41"/>
      <c r="C127" s="41"/>
      <c r="D127" s="80"/>
      <c r="E127" s="9"/>
    </row>
    <row r="128" spans="2:5" s="77" customFormat="1" ht="12.75">
      <c r="B128" s="41"/>
      <c r="C128" s="41"/>
      <c r="D128" s="80"/>
      <c r="E128" s="9"/>
    </row>
    <row r="129" spans="2:5" s="77" customFormat="1" ht="12.75">
      <c r="B129" s="41"/>
      <c r="C129" s="41"/>
      <c r="D129" s="80"/>
      <c r="E129" s="9"/>
    </row>
    <row r="130" spans="2:5" s="77" customFormat="1" ht="12.75">
      <c r="B130" s="41"/>
      <c r="C130" s="41"/>
      <c r="D130" s="80"/>
      <c r="E130" s="9"/>
    </row>
    <row r="131" spans="2:5" s="77" customFormat="1" ht="12.75">
      <c r="B131" s="41"/>
      <c r="C131" s="41"/>
      <c r="D131" s="80"/>
      <c r="E131" s="9"/>
    </row>
    <row r="132" spans="2:5" s="77" customFormat="1" ht="12.75">
      <c r="B132" s="41"/>
      <c r="C132" s="41"/>
      <c r="D132" s="80"/>
      <c r="E132" s="9"/>
    </row>
    <row r="133" spans="2:5" s="77" customFormat="1" ht="12.75">
      <c r="B133" s="41"/>
      <c r="C133" s="41"/>
      <c r="D133" s="80"/>
      <c r="E133" s="9"/>
    </row>
    <row r="134" spans="2:5" s="77" customFormat="1" ht="12.75">
      <c r="B134" s="41"/>
      <c r="C134" s="41"/>
      <c r="D134" s="80"/>
      <c r="E134" s="9"/>
    </row>
    <row r="135" spans="2:5" s="77" customFormat="1" ht="12.75">
      <c r="B135" s="41"/>
      <c r="C135" s="41"/>
      <c r="D135" s="80"/>
      <c r="E135" s="9"/>
    </row>
    <row r="136" spans="2:5" s="77" customFormat="1" ht="12.75">
      <c r="B136" s="41"/>
      <c r="C136" s="41"/>
      <c r="D136" s="80"/>
      <c r="E136" s="9"/>
    </row>
    <row r="137" spans="2:5" s="77" customFormat="1" ht="12.75">
      <c r="B137" s="41"/>
      <c r="C137" s="41"/>
      <c r="D137" s="80"/>
      <c r="E137" s="9"/>
    </row>
    <row r="138" spans="2:5" s="77" customFormat="1" ht="12.75">
      <c r="B138" s="41"/>
      <c r="C138" s="41"/>
      <c r="D138" s="80"/>
      <c r="E138" s="9"/>
    </row>
    <row r="139" spans="2:5" s="77" customFormat="1" ht="12.75">
      <c r="B139" s="41"/>
      <c r="C139" s="41"/>
      <c r="D139" s="80"/>
      <c r="E139" s="9"/>
    </row>
  </sheetData>
  <sheetProtection/>
  <mergeCells count="4">
    <mergeCell ref="A2:D2"/>
    <mergeCell ref="A8:D8"/>
    <mergeCell ref="A10:D10"/>
    <mergeCell ref="A74:D7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  <headerFooter alignWithMargins="0">
    <oddHeader>&amp;C- &amp;P -</oddHeader>
  </headerFooter>
  <rowBreaks count="2" manualBreakCount="2">
    <brk id="42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E9"/>
  <sheetViews>
    <sheetView showGridLines="0" zoomScalePageLayoutView="0" workbookViewId="0" topLeftCell="A1">
      <selection activeCell="C10" sqref="C10"/>
    </sheetView>
  </sheetViews>
  <sheetFormatPr defaultColWidth="9.00390625" defaultRowHeight="12.75"/>
  <cols>
    <col min="1" max="5" width="16.75390625" style="102" customWidth="1"/>
    <col min="6" max="16384" width="9.125" style="102" customWidth="1"/>
  </cols>
  <sheetData>
    <row r="3" spans="1:5" ht="15.75">
      <c r="A3" s="308" t="s">
        <v>185</v>
      </c>
      <c r="B3" s="308"/>
      <c r="C3" s="308"/>
      <c r="D3" s="308"/>
      <c r="E3" s="308"/>
    </row>
    <row r="6" ht="13.5" thickBot="1">
      <c r="E6" s="102" t="s">
        <v>174</v>
      </c>
    </row>
    <row r="7" spans="1:5" ht="12.75">
      <c r="A7" s="309" t="s">
        <v>214</v>
      </c>
      <c r="B7" s="310"/>
      <c r="C7" s="309" t="s">
        <v>215</v>
      </c>
      <c r="D7" s="311"/>
      <c r="E7" s="103"/>
    </row>
    <row r="8" spans="1:5" ht="13.5" thickBot="1">
      <c r="A8" s="105" t="s">
        <v>65</v>
      </c>
      <c r="B8" s="104" t="s">
        <v>66</v>
      </c>
      <c r="C8" s="105" t="s">
        <v>65</v>
      </c>
      <c r="D8" s="106" t="s">
        <v>66</v>
      </c>
      <c r="E8" s="107" t="s">
        <v>67</v>
      </c>
    </row>
    <row r="9" spans="1:5" ht="16.5" thickBot="1">
      <c r="A9" s="111">
        <v>964</v>
      </c>
      <c r="B9" s="271">
        <f>mérleg!B14</f>
        <v>65</v>
      </c>
      <c r="C9" s="111">
        <v>1548</v>
      </c>
      <c r="D9" s="108">
        <f>'C4'!K41</f>
        <v>409</v>
      </c>
      <c r="E9" s="109">
        <f>C9-A9</f>
        <v>584</v>
      </c>
    </row>
  </sheetData>
  <sheetProtection/>
  <mergeCells count="3">
    <mergeCell ref="A3:E3"/>
    <mergeCell ref="A7:B7"/>
    <mergeCell ref="C7:D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  <headerFooter alignWithMargins="0">
    <oddHeader>&amp;C- 4 -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4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5.25390625" style="130" customWidth="1"/>
    <col min="2" max="11" width="6.875" style="130" customWidth="1"/>
    <col min="12" max="16384" width="9.125" style="130" customWidth="1"/>
  </cols>
  <sheetData>
    <row r="2" spans="1:11" ht="15.75">
      <c r="A2" s="128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9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2.75">
      <c r="A4" s="301" t="s">
        <v>216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</row>
    <row r="5" spans="1:11" ht="13.5" thickBot="1">
      <c r="A5" s="132"/>
      <c r="B5" s="132"/>
      <c r="C5" s="132"/>
      <c r="D5" s="132"/>
      <c r="E5" s="132"/>
      <c r="F5" s="132"/>
      <c r="G5" s="132"/>
      <c r="H5" s="132"/>
      <c r="I5" s="131"/>
      <c r="J5" s="131"/>
      <c r="K5" s="131"/>
    </row>
    <row r="6" spans="1:10" ht="12.75" customHeight="1">
      <c r="A6" s="324" t="s">
        <v>71</v>
      </c>
      <c r="B6" s="133" t="s">
        <v>82</v>
      </c>
      <c r="C6" s="292" t="s">
        <v>80</v>
      </c>
      <c r="D6" s="322"/>
      <c r="E6" s="293"/>
      <c r="F6" s="300" t="s">
        <v>81</v>
      </c>
      <c r="G6" s="322"/>
      <c r="H6" s="322"/>
      <c r="I6" s="323"/>
      <c r="J6" s="134" t="s">
        <v>84</v>
      </c>
    </row>
    <row r="7" spans="1:10" ht="12.75" customHeight="1">
      <c r="A7" s="325"/>
      <c r="B7" s="136"/>
      <c r="C7" s="333" t="s">
        <v>86</v>
      </c>
      <c r="D7" s="335" t="s">
        <v>163</v>
      </c>
      <c r="E7" s="339" t="s">
        <v>164</v>
      </c>
      <c r="F7" s="341" t="s">
        <v>165</v>
      </c>
      <c r="G7" s="320" t="s">
        <v>166</v>
      </c>
      <c r="H7" s="343"/>
      <c r="I7" s="337" t="s">
        <v>87</v>
      </c>
      <c r="J7" s="137"/>
    </row>
    <row r="8" spans="1:10" ht="12" thickBot="1">
      <c r="A8" s="326"/>
      <c r="B8" s="138" t="s">
        <v>83</v>
      </c>
      <c r="C8" s="334"/>
      <c r="D8" s="336"/>
      <c r="E8" s="340"/>
      <c r="F8" s="342"/>
      <c r="G8" s="135" t="s">
        <v>167</v>
      </c>
      <c r="H8" s="135" t="s">
        <v>168</v>
      </c>
      <c r="I8" s="338"/>
      <c r="J8" s="140" t="s">
        <v>85</v>
      </c>
    </row>
    <row r="9" spans="1:10" ht="11.25">
      <c r="A9" s="141" t="s">
        <v>72</v>
      </c>
      <c r="B9" s="142">
        <v>0</v>
      </c>
      <c r="C9" s="143"/>
      <c r="D9" s="144"/>
      <c r="E9" s="145"/>
      <c r="F9" s="146"/>
      <c r="G9" s="147"/>
      <c r="H9" s="147"/>
      <c r="I9" s="148"/>
      <c r="J9" s="149">
        <f>B9+C9+D9+E9-F9-G9-H9-I9</f>
        <v>0</v>
      </c>
    </row>
    <row r="10" spans="1:11" ht="12" thickBot="1">
      <c r="A10" s="150" t="s">
        <v>73</v>
      </c>
      <c r="B10" s="151">
        <v>0</v>
      </c>
      <c r="C10" s="152"/>
      <c r="D10" s="153"/>
      <c r="E10" s="154"/>
      <c r="F10" s="155"/>
      <c r="G10" s="156"/>
      <c r="H10" s="156"/>
      <c r="I10" s="157"/>
      <c r="J10" s="158">
        <f aca="true" t="shared" si="0" ref="J10:J17">B10+C10+D10+E10-F10-G10-H10-I10</f>
        <v>0</v>
      </c>
      <c r="K10" s="231"/>
    </row>
    <row r="11" spans="1:10" ht="24.75" customHeight="1" thickBot="1">
      <c r="A11" s="159" t="s">
        <v>74</v>
      </c>
      <c r="B11" s="160">
        <f>SUM(B9:B10)</f>
        <v>0</v>
      </c>
      <c r="C11" s="161">
        <f aca="true" t="shared" si="1" ref="C11:I11">SUM(C9:C10)</f>
        <v>0</v>
      </c>
      <c r="D11" s="162">
        <f t="shared" si="1"/>
        <v>0</v>
      </c>
      <c r="E11" s="162">
        <f t="shared" si="1"/>
        <v>0</v>
      </c>
      <c r="F11" s="163">
        <f>SUM(F9:F10)</f>
        <v>0</v>
      </c>
      <c r="G11" s="164">
        <f>SUM(G9:G10)</f>
        <v>0</v>
      </c>
      <c r="H11" s="164">
        <f t="shared" si="1"/>
        <v>0</v>
      </c>
      <c r="I11" s="165">
        <f t="shared" si="1"/>
        <v>0</v>
      </c>
      <c r="J11" s="166">
        <f t="shared" si="0"/>
        <v>0</v>
      </c>
    </row>
    <row r="12" spans="1:10" ht="12.75" customHeight="1">
      <c r="A12" s="167" t="s">
        <v>150</v>
      </c>
      <c r="B12" s="168">
        <v>0</v>
      </c>
      <c r="C12" s="169"/>
      <c r="D12" s="170"/>
      <c r="E12" s="171"/>
      <c r="F12" s="172"/>
      <c r="G12" s="173"/>
      <c r="H12" s="173"/>
      <c r="I12" s="174"/>
      <c r="J12" s="175">
        <f t="shared" si="0"/>
        <v>0</v>
      </c>
    </row>
    <row r="13" spans="1:10" ht="11.25">
      <c r="A13" s="176" t="s">
        <v>76</v>
      </c>
      <c r="B13" s="177">
        <v>0</v>
      </c>
      <c r="C13" s="178"/>
      <c r="D13" s="179"/>
      <c r="E13" s="180"/>
      <c r="F13" s="181"/>
      <c r="G13" s="182"/>
      <c r="H13" s="182"/>
      <c r="I13" s="183"/>
      <c r="J13" s="184">
        <f t="shared" si="0"/>
        <v>0</v>
      </c>
    </row>
    <row r="14" spans="1:10" ht="12" thickBot="1">
      <c r="A14" s="150" t="s">
        <v>75</v>
      </c>
      <c r="B14" s="151">
        <v>1029</v>
      </c>
      <c r="C14" s="152">
        <v>672</v>
      </c>
      <c r="D14" s="153"/>
      <c r="E14" s="154"/>
      <c r="F14" s="155"/>
      <c r="G14" s="156"/>
      <c r="H14" s="156"/>
      <c r="I14" s="157"/>
      <c r="J14" s="158">
        <f t="shared" si="0"/>
        <v>1701</v>
      </c>
    </row>
    <row r="15" spans="1:10" ht="24.75" customHeight="1" thickBot="1">
      <c r="A15" s="167" t="s">
        <v>77</v>
      </c>
      <c r="B15" s="168">
        <f aca="true" t="shared" si="2" ref="B15:I15">SUM(B12:B14)</f>
        <v>1029</v>
      </c>
      <c r="C15" s="169">
        <f t="shared" si="2"/>
        <v>672</v>
      </c>
      <c r="D15" s="170">
        <f t="shared" si="2"/>
        <v>0</v>
      </c>
      <c r="E15" s="170">
        <f t="shared" si="2"/>
        <v>0</v>
      </c>
      <c r="F15" s="172">
        <f>SUM(F12:F14)</f>
        <v>0</v>
      </c>
      <c r="G15" s="173">
        <f>SUM(G12:G14)</f>
        <v>0</v>
      </c>
      <c r="H15" s="173">
        <f t="shared" si="2"/>
        <v>0</v>
      </c>
      <c r="I15" s="174">
        <f t="shared" si="2"/>
        <v>0</v>
      </c>
      <c r="J15" s="175">
        <f t="shared" si="0"/>
        <v>1701</v>
      </c>
    </row>
    <row r="16" spans="1:10" ht="30" customHeight="1" thickBot="1" thickTop="1">
      <c r="A16" s="185" t="s">
        <v>209</v>
      </c>
      <c r="B16" s="186">
        <f aca="true" t="shared" si="3" ref="B16:H16">B11+B15</f>
        <v>1029</v>
      </c>
      <c r="C16" s="187">
        <f t="shared" si="3"/>
        <v>672</v>
      </c>
      <c r="D16" s="188">
        <f t="shared" si="3"/>
        <v>0</v>
      </c>
      <c r="E16" s="188">
        <f t="shared" si="3"/>
        <v>0</v>
      </c>
      <c r="F16" s="189">
        <f>F11+F15</f>
        <v>0</v>
      </c>
      <c r="G16" s="190">
        <f>G11+G15</f>
        <v>0</v>
      </c>
      <c r="H16" s="190">
        <f t="shared" si="3"/>
        <v>0</v>
      </c>
      <c r="I16" s="191">
        <f>I11+I15</f>
        <v>0</v>
      </c>
      <c r="J16" s="192">
        <f t="shared" si="0"/>
        <v>1701</v>
      </c>
    </row>
    <row r="17" spans="1:10" ht="13.5" customHeight="1" thickBot="1" thickTop="1">
      <c r="A17" s="272" t="s">
        <v>203</v>
      </c>
      <c r="B17" s="273"/>
      <c r="C17" s="274">
        <v>236</v>
      </c>
      <c r="D17" s="275"/>
      <c r="E17" s="276"/>
      <c r="F17" s="193"/>
      <c r="G17" s="194"/>
      <c r="H17" s="194"/>
      <c r="I17" s="195"/>
      <c r="J17" s="196">
        <f t="shared" si="0"/>
        <v>236</v>
      </c>
    </row>
    <row r="18" ht="9" customHeight="1" thickBot="1"/>
    <row r="19" spans="1:9" ht="11.25" customHeight="1">
      <c r="A19" s="324" t="s">
        <v>79</v>
      </c>
      <c r="B19" s="133" t="s">
        <v>82</v>
      </c>
      <c r="C19" s="296" t="s">
        <v>194</v>
      </c>
      <c r="D19" s="297"/>
      <c r="E19" s="300" t="s">
        <v>81</v>
      </c>
      <c r="F19" s="322"/>
      <c r="G19" s="322"/>
      <c r="H19" s="323"/>
      <c r="I19" s="197" t="s">
        <v>84</v>
      </c>
    </row>
    <row r="20" spans="1:9" ht="13.5" customHeight="1" thickBot="1">
      <c r="A20" s="326"/>
      <c r="B20" s="138" t="s">
        <v>83</v>
      </c>
      <c r="C20" s="298"/>
      <c r="D20" s="299"/>
      <c r="E20" s="198" t="s">
        <v>165</v>
      </c>
      <c r="F20" s="135" t="s">
        <v>169</v>
      </c>
      <c r="G20" s="135" t="s">
        <v>168</v>
      </c>
      <c r="H20" s="139" t="s">
        <v>87</v>
      </c>
      <c r="I20" s="199" t="s">
        <v>85</v>
      </c>
    </row>
    <row r="21" spans="1:9" ht="12.75" customHeight="1">
      <c r="A21" s="141" t="s">
        <v>72</v>
      </c>
      <c r="B21" s="142"/>
      <c r="C21" s="200"/>
      <c r="D21" s="201"/>
      <c r="E21" s="146"/>
      <c r="F21" s="147"/>
      <c r="G21" s="147"/>
      <c r="H21" s="148"/>
      <c r="I21" s="201">
        <f aca="true" t="shared" si="4" ref="I21:I29">B21+C21+D21-E21-F21-G21-H21</f>
        <v>0</v>
      </c>
    </row>
    <row r="22" spans="1:9" ht="13.5" customHeight="1" thickBot="1">
      <c r="A22" s="150" t="s">
        <v>73</v>
      </c>
      <c r="B22" s="151"/>
      <c r="C22" s="202"/>
      <c r="D22" s="203"/>
      <c r="E22" s="155"/>
      <c r="F22" s="156"/>
      <c r="G22" s="156"/>
      <c r="H22" s="157"/>
      <c r="I22" s="203">
        <f t="shared" si="4"/>
        <v>0</v>
      </c>
    </row>
    <row r="23" spans="1:9" ht="26.25" customHeight="1" thickBot="1">
      <c r="A23" s="159" t="s">
        <v>74</v>
      </c>
      <c r="B23" s="160">
        <f aca="true" t="shared" si="5" ref="B23:H23">SUM(B21:B22)</f>
        <v>0</v>
      </c>
      <c r="C23" s="204">
        <f t="shared" si="5"/>
        <v>0</v>
      </c>
      <c r="D23" s="205"/>
      <c r="E23" s="163">
        <f t="shared" si="5"/>
        <v>0</v>
      </c>
      <c r="F23" s="164">
        <f t="shared" si="5"/>
        <v>0</v>
      </c>
      <c r="G23" s="164">
        <f t="shared" si="5"/>
        <v>0</v>
      </c>
      <c r="H23" s="165">
        <f t="shared" si="5"/>
        <v>0</v>
      </c>
      <c r="I23" s="205">
        <f t="shared" si="4"/>
        <v>0</v>
      </c>
    </row>
    <row r="24" spans="1:9" ht="12.75" customHeight="1">
      <c r="A24" s="167" t="s">
        <v>88</v>
      </c>
      <c r="B24" s="168">
        <v>0</v>
      </c>
      <c r="C24" s="200"/>
      <c r="D24" s="201"/>
      <c r="E24" s="172"/>
      <c r="F24" s="173"/>
      <c r="G24" s="173"/>
      <c r="H24" s="174"/>
      <c r="I24" s="206">
        <f t="shared" si="4"/>
        <v>0</v>
      </c>
    </row>
    <row r="25" spans="1:9" ht="11.25">
      <c r="A25" s="176" t="s">
        <v>76</v>
      </c>
      <c r="B25" s="177"/>
      <c r="C25" s="207"/>
      <c r="D25" s="208"/>
      <c r="E25" s="181"/>
      <c r="F25" s="182"/>
      <c r="G25" s="182"/>
      <c r="H25" s="183"/>
      <c r="I25" s="208">
        <f t="shared" si="4"/>
        <v>0</v>
      </c>
    </row>
    <row r="26" spans="1:9" ht="13.5" customHeight="1" thickBot="1">
      <c r="A26" s="150" t="s">
        <v>75</v>
      </c>
      <c r="B26" s="151">
        <v>964</v>
      </c>
      <c r="C26" s="202">
        <v>328</v>
      </c>
      <c r="D26" s="203"/>
      <c r="E26" s="155"/>
      <c r="F26" s="156"/>
      <c r="G26" s="156"/>
      <c r="H26" s="157"/>
      <c r="I26" s="203">
        <f t="shared" si="4"/>
        <v>1292</v>
      </c>
    </row>
    <row r="27" spans="1:9" ht="26.25" customHeight="1" thickBot="1">
      <c r="A27" s="167" t="s">
        <v>77</v>
      </c>
      <c r="B27" s="168">
        <f aca="true" t="shared" si="6" ref="B27:H27">SUM(B24:B26)</f>
        <v>964</v>
      </c>
      <c r="C27" s="209">
        <f t="shared" si="6"/>
        <v>328</v>
      </c>
      <c r="D27" s="210"/>
      <c r="E27" s="172">
        <f t="shared" si="6"/>
        <v>0</v>
      </c>
      <c r="F27" s="173">
        <f t="shared" si="6"/>
        <v>0</v>
      </c>
      <c r="G27" s="173">
        <f t="shared" si="6"/>
        <v>0</v>
      </c>
      <c r="H27" s="174">
        <f t="shared" si="6"/>
        <v>0</v>
      </c>
      <c r="I27" s="206">
        <f t="shared" si="4"/>
        <v>1292</v>
      </c>
    </row>
    <row r="28" spans="1:9" ht="30" customHeight="1" thickBot="1" thickTop="1">
      <c r="A28" s="185" t="s">
        <v>209</v>
      </c>
      <c r="B28" s="186">
        <f aca="true" t="shared" si="7" ref="B28:H28">B23+B27</f>
        <v>964</v>
      </c>
      <c r="C28" s="211">
        <f t="shared" si="7"/>
        <v>328</v>
      </c>
      <c r="D28" s="212"/>
      <c r="E28" s="213">
        <f t="shared" si="7"/>
        <v>0</v>
      </c>
      <c r="F28" s="214">
        <f t="shared" si="7"/>
        <v>0</v>
      </c>
      <c r="G28" s="214">
        <f t="shared" si="7"/>
        <v>0</v>
      </c>
      <c r="H28" s="215">
        <f t="shared" si="7"/>
        <v>0</v>
      </c>
      <c r="I28" s="216">
        <f t="shared" si="4"/>
        <v>1292</v>
      </c>
    </row>
    <row r="29" spans="1:9" ht="12.75" customHeight="1" thickBot="1" thickTop="1">
      <c r="A29" s="277" t="s">
        <v>204</v>
      </c>
      <c r="B29" s="273"/>
      <c r="C29" s="278">
        <v>236</v>
      </c>
      <c r="D29" s="279"/>
      <c r="E29" s="280"/>
      <c r="F29" s="281"/>
      <c r="G29" s="281"/>
      <c r="H29" s="282"/>
      <c r="I29" s="283">
        <f t="shared" si="4"/>
        <v>236</v>
      </c>
    </row>
    <row r="30" ht="9" customHeight="1" thickBot="1"/>
    <row r="31" spans="1:11" ht="12.75" customHeight="1">
      <c r="A31" s="324" t="s">
        <v>151</v>
      </c>
      <c r="B31" s="327" t="s">
        <v>82</v>
      </c>
      <c r="C31" s="329" t="s">
        <v>80</v>
      </c>
      <c r="D31" s="330"/>
      <c r="E31" s="331"/>
      <c r="F31" s="322" t="s">
        <v>81</v>
      </c>
      <c r="G31" s="322"/>
      <c r="H31" s="322"/>
      <c r="I31" s="322"/>
      <c r="J31" s="323"/>
      <c r="K31" s="312" t="s">
        <v>84</v>
      </c>
    </row>
    <row r="32" spans="1:11" ht="12.75" customHeight="1">
      <c r="A32" s="325"/>
      <c r="B32" s="328"/>
      <c r="C32" s="332"/>
      <c r="D32" s="294"/>
      <c r="E32" s="295"/>
      <c r="F32" s="314" t="s">
        <v>170</v>
      </c>
      <c r="G32" s="316" t="s">
        <v>165</v>
      </c>
      <c r="H32" s="318" t="s">
        <v>180</v>
      </c>
      <c r="I32" s="320" t="s">
        <v>166</v>
      </c>
      <c r="J32" s="321"/>
      <c r="K32" s="313"/>
    </row>
    <row r="33" spans="1:11" ht="20.25" thickBot="1">
      <c r="A33" s="326"/>
      <c r="B33" s="138" t="s">
        <v>83</v>
      </c>
      <c r="C33" s="217" t="s">
        <v>86</v>
      </c>
      <c r="D33" s="218" t="s">
        <v>163</v>
      </c>
      <c r="E33" s="219" t="s">
        <v>164</v>
      </c>
      <c r="F33" s="315"/>
      <c r="G33" s="317"/>
      <c r="H33" s="319"/>
      <c r="I33" s="220" t="s">
        <v>181</v>
      </c>
      <c r="J33" s="221" t="s">
        <v>182</v>
      </c>
      <c r="K33" s="199" t="s">
        <v>85</v>
      </c>
    </row>
    <row r="34" spans="1:11" ht="11.25">
      <c r="A34" s="141" t="s">
        <v>72</v>
      </c>
      <c r="B34" s="142">
        <f>B9-B21</f>
        <v>0</v>
      </c>
      <c r="C34" s="143">
        <f aca="true" t="shared" si="8" ref="C34:E35">C9</f>
        <v>0</v>
      </c>
      <c r="D34" s="144">
        <f t="shared" si="8"/>
        <v>0</v>
      </c>
      <c r="E34" s="145">
        <f t="shared" si="8"/>
        <v>0</v>
      </c>
      <c r="F34" s="143">
        <f>C21</f>
        <v>0</v>
      </c>
      <c r="G34" s="146">
        <f aca="true" t="shared" si="9" ref="G34:J41">F9-E21</f>
        <v>0</v>
      </c>
      <c r="H34" s="222">
        <f t="shared" si="9"/>
        <v>0</v>
      </c>
      <c r="I34" s="147">
        <f t="shared" si="9"/>
        <v>0</v>
      </c>
      <c r="J34" s="148">
        <f t="shared" si="9"/>
        <v>0</v>
      </c>
      <c r="K34" s="201">
        <f>B34+C34+D34+E34-F34-G34-H34-I34-J34</f>
        <v>0</v>
      </c>
    </row>
    <row r="35" spans="1:11" ht="12" thickBot="1">
      <c r="A35" s="150" t="s">
        <v>73</v>
      </c>
      <c r="B35" s="151">
        <f>B10-B22</f>
        <v>0</v>
      </c>
      <c r="C35" s="152">
        <f t="shared" si="8"/>
        <v>0</v>
      </c>
      <c r="D35" s="153">
        <f t="shared" si="8"/>
        <v>0</v>
      </c>
      <c r="E35" s="154">
        <f t="shared" si="8"/>
        <v>0</v>
      </c>
      <c r="F35" s="152">
        <f>C22</f>
        <v>0</v>
      </c>
      <c r="G35" s="155">
        <f t="shared" si="9"/>
        <v>0</v>
      </c>
      <c r="H35" s="223">
        <f t="shared" si="9"/>
        <v>0</v>
      </c>
      <c r="I35" s="156">
        <f t="shared" si="9"/>
        <v>0</v>
      </c>
      <c r="J35" s="157">
        <f t="shared" si="9"/>
        <v>0</v>
      </c>
      <c r="K35" s="203">
        <f aca="true" t="shared" si="10" ref="K35:K40">B35+C35+D35+E35-F35-G35-H35-I35-J35</f>
        <v>0</v>
      </c>
    </row>
    <row r="36" spans="1:11" ht="24.75" customHeight="1" thickBot="1">
      <c r="A36" s="159" t="s">
        <v>74</v>
      </c>
      <c r="B36" s="160">
        <f>SUM(B34:B35)</f>
        <v>0</v>
      </c>
      <c r="C36" s="161">
        <f>SUM(C34:C35)</f>
        <v>0</v>
      </c>
      <c r="D36" s="162">
        <f>SUM(D34:D35)</f>
        <v>0</v>
      </c>
      <c r="E36" s="224">
        <f>SUM(E34:E35)</f>
        <v>0</v>
      </c>
      <c r="F36" s="161">
        <f>SUM(F34:F35)</f>
        <v>0</v>
      </c>
      <c r="G36" s="163">
        <f t="shared" si="9"/>
        <v>0</v>
      </c>
      <c r="H36" s="225">
        <f t="shared" si="9"/>
        <v>0</v>
      </c>
      <c r="I36" s="164">
        <f t="shared" si="9"/>
        <v>0</v>
      </c>
      <c r="J36" s="165">
        <f t="shared" si="9"/>
        <v>0</v>
      </c>
      <c r="K36" s="205">
        <f t="shared" si="10"/>
        <v>0</v>
      </c>
    </row>
    <row r="37" spans="1:11" ht="11.25">
      <c r="A37" s="167" t="s">
        <v>88</v>
      </c>
      <c r="B37" s="168">
        <f>B12-B24</f>
        <v>0</v>
      </c>
      <c r="C37" s="169">
        <f aca="true" t="shared" si="11" ref="C37:D39">C12</f>
        <v>0</v>
      </c>
      <c r="D37" s="170">
        <f t="shared" si="11"/>
        <v>0</v>
      </c>
      <c r="E37" s="171">
        <f>E12</f>
        <v>0</v>
      </c>
      <c r="F37" s="169">
        <f>C24</f>
        <v>0</v>
      </c>
      <c r="G37" s="172">
        <f t="shared" si="9"/>
        <v>0</v>
      </c>
      <c r="H37" s="226">
        <f t="shared" si="9"/>
        <v>0</v>
      </c>
      <c r="I37" s="173">
        <f t="shared" si="9"/>
        <v>0</v>
      </c>
      <c r="J37" s="174">
        <f t="shared" si="9"/>
        <v>0</v>
      </c>
      <c r="K37" s="206">
        <f t="shared" si="10"/>
        <v>0</v>
      </c>
    </row>
    <row r="38" spans="1:11" ht="11.25">
      <c r="A38" s="176" t="s">
        <v>76</v>
      </c>
      <c r="B38" s="177">
        <f>B13-B25</f>
        <v>0</v>
      </c>
      <c r="C38" s="178">
        <f t="shared" si="11"/>
        <v>0</v>
      </c>
      <c r="D38" s="179">
        <f t="shared" si="11"/>
        <v>0</v>
      </c>
      <c r="E38" s="180">
        <f>E13</f>
        <v>0</v>
      </c>
      <c r="F38" s="178">
        <f>C25</f>
        <v>0</v>
      </c>
      <c r="G38" s="181">
        <f t="shared" si="9"/>
        <v>0</v>
      </c>
      <c r="H38" s="227">
        <f t="shared" si="9"/>
        <v>0</v>
      </c>
      <c r="I38" s="182">
        <f t="shared" si="9"/>
        <v>0</v>
      </c>
      <c r="J38" s="183">
        <f t="shared" si="9"/>
        <v>0</v>
      </c>
      <c r="K38" s="208">
        <f t="shared" si="10"/>
        <v>0</v>
      </c>
    </row>
    <row r="39" spans="1:11" ht="12" thickBot="1">
      <c r="A39" s="150" t="s">
        <v>75</v>
      </c>
      <c r="B39" s="151">
        <f>B14-B26</f>
        <v>65</v>
      </c>
      <c r="C39" s="152">
        <f t="shared" si="11"/>
        <v>672</v>
      </c>
      <c r="D39" s="153">
        <f t="shared" si="11"/>
        <v>0</v>
      </c>
      <c r="E39" s="154">
        <f>E14</f>
        <v>0</v>
      </c>
      <c r="F39" s="152">
        <f>C26</f>
        <v>328</v>
      </c>
      <c r="G39" s="155">
        <f t="shared" si="9"/>
        <v>0</v>
      </c>
      <c r="H39" s="223">
        <f t="shared" si="9"/>
        <v>0</v>
      </c>
      <c r="I39" s="156">
        <f t="shared" si="9"/>
        <v>0</v>
      </c>
      <c r="J39" s="157">
        <f t="shared" si="9"/>
        <v>0</v>
      </c>
      <c r="K39" s="203">
        <f t="shared" si="10"/>
        <v>409</v>
      </c>
    </row>
    <row r="40" spans="1:11" ht="24.75" customHeight="1" thickBot="1">
      <c r="A40" s="167" t="s">
        <v>77</v>
      </c>
      <c r="B40" s="168">
        <f>SUM(B37:B39)</f>
        <v>65</v>
      </c>
      <c r="C40" s="169">
        <f>SUM(C37:C39)</f>
        <v>672</v>
      </c>
      <c r="D40" s="170">
        <f>SUM(D37:D39)</f>
        <v>0</v>
      </c>
      <c r="E40" s="171">
        <f>SUM(E37:E39)</f>
        <v>0</v>
      </c>
      <c r="F40" s="169">
        <f>SUM(F37:F39)</f>
        <v>328</v>
      </c>
      <c r="G40" s="172">
        <f t="shared" si="9"/>
        <v>0</v>
      </c>
      <c r="H40" s="226">
        <f t="shared" si="9"/>
        <v>0</v>
      </c>
      <c r="I40" s="173">
        <f t="shared" si="9"/>
        <v>0</v>
      </c>
      <c r="J40" s="174">
        <f t="shared" si="9"/>
        <v>0</v>
      </c>
      <c r="K40" s="206">
        <f t="shared" si="10"/>
        <v>409</v>
      </c>
    </row>
    <row r="41" spans="1:11" ht="30" customHeight="1" thickBot="1" thickTop="1">
      <c r="A41" s="228" t="s">
        <v>78</v>
      </c>
      <c r="B41" s="186">
        <f>B36+B40</f>
        <v>65</v>
      </c>
      <c r="C41" s="187">
        <f>C36+C40</f>
        <v>672</v>
      </c>
      <c r="D41" s="188">
        <f>D36+D40</f>
        <v>0</v>
      </c>
      <c r="E41" s="229">
        <f>E36+E40</f>
        <v>0</v>
      </c>
      <c r="F41" s="187">
        <f>F36+F40</f>
        <v>328</v>
      </c>
      <c r="G41" s="189">
        <f t="shared" si="9"/>
        <v>0</v>
      </c>
      <c r="H41" s="230">
        <f t="shared" si="9"/>
        <v>0</v>
      </c>
      <c r="I41" s="190">
        <f t="shared" si="9"/>
        <v>0</v>
      </c>
      <c r="J41" s="191">
        <f t="shared" si="9"/>
        <v>0</v>
      </c>
      <c r="K41" s="212">
        <f>B41+C41+D41+E41-F41-G41-H41-I41-J41</f>
        <v>409</v>
      </c>
    </row>
    <row r="42" spans="1:11" ht="13.5" customHeight="1" thickBot="1" thickTop="1">
      <c r="A42" s="277" t="s">
        <v>205</v>
      </c>
      <c r="B42" s="284"/>
      <c r="C42" s="274">
        <f>C17</f>
        <v>236</v>
      </c>
      <c r="D42" s="275">
        <f>D17</f>
        <v>0</v>
      </c>
      <c r="E42" s="276">
        <f>E17</f>
        <v>0</v>
      </c>
      <c r="F42" s="285">
        <f>C29</f>
        <v>236</v>
      </c>
      <c r="G42" s="286"/>
      <c r="H42" s="287"/>
      <c r="I42" s="287"/>
      <c r="J42" s="288"/>
      <c r="K42" s="279"/>
    </row>
  </sheetData>
  <sheetProtection/>
  <mergeCells count="22">
    <mergeCell ref="A4:K4"/>
    <mergeCell ref="A6:A8"/>
    <mergeCell ref="C6:E6"/>
    <mergeCell ref="F6:I6"/>
    <mergeCell ref="C7:C8"/>
    <mergeCell ref="D7:D8"/>
    <mergeCell ref="I7:I8"/>
    <mergeCell ref="E7:E8"/>
    <mergeCell ref="F7:F8"/>
    <mergeCell ref="G7:H7"/>
    <mergeCell ref="A31:A33"/>
    <mergeCell ref="B31:B32"/>
    <mergeCell ref="C31:E32"/>
    <mergeCell ref="A19:A20"/>
    <mergeCell ref="C19:D20"/>
    <mergeCell ref="E19:H19"/>
    <mergeCell ref="K31:K32"/>
    <mergeCell ref="F32:F33"/>
    <mergeCell ref="G32:G33"/>
    <mergeCell ref="H32:H33"/>
    <mergeCell ref="I32:J32"/>
    <mergeCell ref="F31:J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Header>&amp;C- 5 -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30"/>
  <sheetViews>
    <sheetView showGridLines="0" zoomScalePageLayoutView="0" workbookViewId="0" topLeftCell="A1">
      <selection activeCell="D17" sqref="D17"/>
    </sheetView>
  </sheetViews>
  <sheetFormatPr defaultColWidth="9.00390625" defaultRowHeight="12.75"/>
  <cols>
    <col min="1" max="1" width="62.75390625" style="9" customWidth="1"/>
    <col min="2" max="3" width="9.625" style="9" customWidth="1"/>
    <col min="4" max="4" width="9.75390625" style="9" customWidth="1"/>
    <col min="5" max="5" width="9.625" style="9" customWidth="1"/>
    <col min="6" max="16384" width="9.125" style="9" customWidth="1"/>
  </cols>
  <sheetData>
    <row r="2" spans="1:4" ht="15.75">
      <c r="A2" s="232" t="s">
        <v>148</v>
      </c>
      <c r="B2" s="232"/>
      <c r="C2" s="232"/>
      <c r="D2" s="233" t="s">
        <v>120</v>
      </c>
    </row>
    <row r="3" spans="1:4" ht="15.75">
      <c r="A3" s="232"/>
      <c r="B3" s="232"/>
      <c r="C3" s="232"/>
      <c r="D3" s="233"/>
    </row>
    <row r="4" spans="1:5" ht="25.5" customHeight="1">
      <c r="A4" s="345" t="s">
        <v>192</v>
      </c>
      <c r="B4" s="345"/>
      <c r="C4" s="345"/>
      <c r="D4" s="345"/>
      <c r="E4" s="234"/>
    </row>
    <row r="6" spans="1:5" ht="15.75">
      <c r="A6" s="347" t="s">
        <v>189</v>
      </c>
      <c r="B6" s="347"/>
      <c r="C6" s="347"/>
      <c r="D6" s="235"/>
      <c r="E6" s="236"/>
    </row>
    <row r="7" spans="1:4" ht="12.75">
      <c r="A7" s="237" t="s">
        <v>195</v>
      </c>
      <c r="B7" s="237"/>
      <c r="C7" s="237"/>
      <c r="D7" s="238">
        <v>2688</v>
      </c>
    </row>
    <row r="8" spans="1:4" ht="12.75">
      <c r="A8" s="239" t="s">
        <v>157</v>
      </c>
      <c r="B8" s="239"/>
      <c r="C8" s="239"/>
      <c r="D8" s="240">
        <v>791</v>
      </c>
    </row>
    <row r="9" spans="1:4" ht="12.75">
      <c r="A9" s="239" t="s">
        <v>178</v>
      </c>
      <c r="B9" s="239"/>
      <c r="C9" s="239"/>
      <c r="D9" s="240">
        <v>1357</v>
      </c>
    </row>
    <row r="10" spans="1:4" ht="12.75">
      <c r="A10" s="239" t="s">
        <v>158</v>
      </c>
      <c r="B10" s="239"/>
      <c r="C10" s="239"/>
      <c r="D10" s="240">
        <v>453</v>
      </c>
    </row>
    <row r="11" spans="1:4" ht="25.5" customHeight="1">
      <c r="A11" s="346" t="s">
        <v>159</v>
      </c>
      <c r="B11" s="346"/>
      <c r="C11" s="346"/>
      <c r="D11" s="346"/>
    </row>
    <row r="12" spans="1:4" ht="13.5" thickBot="1">
      <c r="A12" s="241"/>
      <c r="B12" s="241"/>
      <c r="C12" s="241"/>
      <c r="D12" s="242">
        <v>1870</v>
      </c>
    </row>
    <row r="13" spans="1:4" ht="13.5" thickBot="1">
      <c r="A13" s="243" t="s">
        <v>190</v>
      </c>
      <c r="B13" s="243"/>
      <c r="C13" s="243"/>
      <c r="D13" s="244">
        <f>SUM(D7:D10)+D12</f>
        <v>7159</v>
      </c>
    </row>
    <row r="14" spans="1:4" ht="7.5" customHeight="1" thickTop="1">
      <c r="A14" s="245"/>
      <c r="B14" s="245"/>
      <c r="C14" s="245"/>
      <c r="D14" s="246"/>
    </row>
    <row r="15" spans="1:4" ht="12.75">
      <c r="A15" s="247" t="s">
        <v>191</v>
      </c>
      <c r="B15" s="247"/>
      <c r="C15" s="247"/>
      <c r="D15" s="246">
        <v>0</v>
      </c>
    </row>
    <row r="16" spans="1:4" ht="7.5" customHeight="1">
      <c r="A16" s="247"/>
      <c r="B16" s="247"/>
      <c r="C16" s="247"/>
      <c r="D16" s="246"/>
    </row>
    <row r="17" spans="1:4" ht="12.75">
      <c r="A17" s="348" t="s">
        <v>207</v>
      </c>
      <c r="B17" s="348"/>
      <c r="C17" s="348"/>
      <c r="D17" s="246">
        <v>1258</v>
      </c>
    </row>
    <row r="18" spans="1:4" ht="7.5" customHeight="1" thickBot="1">
      <c r="A18" s="248"/>
      <c r="B18" s="248"/>
      <c r="C18" s="248"/>
      <c r="D18" s="246"/>
    </row>
    <row r="19" spans="1:4" ht="14.25" thickBot="1" thickTop="1">
      <c r="A19" s="249" t="s">
        <v>177</v>
      </c>
      <c r="B19" s="249"/>
      <c r="C19" s="249"/>
      <c r="D19" s="250">
        <f>D13+D15+D17</f>
        <v>8417</v>
      </c>
    </row>
    <row r="20" ht="13.5" thickTop="1"/>
    <row r="22" spans="1:4" ht="25.5" customHeight="1">
      <c r="A22" s="344" t="s">
        <v>162</v>
      </c>
      <c r="B22" s="344"/>
      <c r="C22" s="344"/>
      <c r="D22" s="344"/>
    </row>
    <row r="23" ht="6" customHeight="1"/>
    <row r="24" spans="1:4" ht="12.75">
      <c r="A24" s="251" t="s">
        <v>0</v>
      </c>
      <c r="B24" s="252">
        <v>2009</v>
      </c>
      <c r="C24" s="252">
        <v>2010</v>
      </c>
      <c r="D24" s="252" t="s">
        <v>3</v>
      </c>
    </row>
    <row r="25" spans="1:4" ht="12.75">
      <c r="A25" s="253" t="s">
        <v>6</v>
      </c>
      <c r="B25" s="31">
        <f>'A-C2'!B15</f>
        <v>0</v>
      </c>
      <c r="C25" s="31">
        <f>'A-C2'!C15</f>
        <v>0</v>
      </c>
      <c r="D25" s="254"/>
    </row>
    <row r="26" spans="1:4" ht="12.75">
      <c r="A26" s="9" t="s">
        <v>7</v>
      </c>
      <c r="B26" s="32">
        <f>'A-C2'!B16</f>
        <v>650</v>
      </c>
      <c r="C26" s="32">
        <f>'A-C2'!C16</f>
        <v>265</v>
      </c>
      <c r="D26" s="255"/>
    </row>
    <row r="27" spans="1:4" ht="12.75">
      <c r="A27" s="9" t="s">
        <v>8</v>
      </c>
      <c r="B27" s="32">
        <f>'A-C2'!B17</f>
        <v>0</v>
      </c>
      <c r="C27" s="32">
        <f>'A-C2'!C17</f>
        <v>0</v>
      </c>
      <c r="D27" s="255"/>
    </row>
    <row r="28" spans="1:4" ht="12.75">
      <c r="A28" s="9" t="s">
        <v>193</v>
      </c>
      <c r="B28" s="32">
        <v>0</v>
      </c>
      <c r="C28" s="32">
        <v>0</v>
      </c>
      <c r="D28" s="255"/>
    </row>
    <row r="29" spans="1:4" ht="13.5" thickBot="1">
      <c r="A29" s="9" t="s">
        <v>160</v>
      </c>
      <c r="B29" s="32">
        <f>'A-C2'!B18</f>
        <v>0</v>
      </c>
      <c r="C29" s="32">
        <f>'A-C2'!C18</f>
        <v>992</v>
      </c>
      <c r="D29" s="255"/>
    </row>
    <row r="30" spans="1:4" ht="12.75">
      <c r="A30" s="256" t="s">
        <v>15</v>
      </c>
      <c r="B30" s="257">
        <f>SUM(B25:B29)</f>
        <v>650</v>
      </c>
      <c r="C30" s="257">
        <f>SUM(C25:C29)</f>
        <v>1257</v>
      </c>
      <c r="D30" s="258">
        <f>C30/B30</f>
        <v>1.9338461538461538</v>
      </c>
    </row>
  </sheetData>
  <sheetProtection/>
  <mergeCells count="5">
    <mergeCell ref="A22:D22"/>
    <mergeCell ref="A4:D4"/>
    <mergeCell ref="A11:D11"/>
    <mergeCell ref="A6:C6"/>
    <mergeCell ref="A17:C1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  <headerFooter alignWithMargins="0">
    <oddHeader>&amp;C- 6 -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C38"/>
  <sheetViews>
    <sheetView showGridLines="0" zoomScalePageLayoutView="0" workbookViewId="0" topLeftCell="A13">
      <selection activeCell="A33" sqref="A33"/>
    </sheetView>
  </sheetViews>
  <sheetFormatPr defaultColWidth="9.00390625" defaultRowHeight="12.75"/>
  <cols>
    <col min="1" max="1" width="58.125" style="9" customWidth="1"/>
    <col min="2" max="2" width="23.25390625" style="9" customWidth="1"/>
    <col min="3" max="3" width="9.125" style="9" customWidth="1"/>
    <col min="4" max="4" width="10.25390625" style="9" bestFit="1" customWidth="1"/>
    <col min="5" max="16384" width="9.125" style="9" customWidth="1"/>
  </cols>
  <sheetData>
    <row r="2" spans="1:2" ht="47.25" customHeight="1">
      <c r="A2" s="306" t="s">
        <v>89</v>
      </c>
      <c r="B2" s="306"/>
    </row>
    <row r="5" s="1" customFormat="1" ht="15.75">
      <c r="A5" s="10" t="s">
        <v>90</v>
      </c>
    </row>
    <row r="6" s="1" customFormat="1" ht="15.75" thickBot="1"/>
    <row r="7" spans="1:2" s="1" customFormat="1" ht="16.5" thickBot="1">
      <c r="A7" s="61" t="s">
        <v>0</v>
      </c>
      <c r="B7" s="114" t="s">
        <v>92</v>
      </c>
    </row>
    <row r="8" spans="1:2" s="1" customFormat="1" ht="15">
      <c r="A8" s="62" t="s">
        <v>37</v>
      </c>
      <c r="B8" s="115">
        <v>2</v>
      </c>
    </row>
    <row r="9" spans="1:2" s="1" customFormat="1" ht="15">
      <c r="A9" s="63" t="s">
        <v>38</v>
      </c>
      <c r="B9" s="116">
        <v>0</v>
      </c>
    </row>
    <row r="10" spans="1:2" s="1" customFormat="1" ht="15.75" thickBot="1">
      <c r="A10" s="64" t="s">
        <v>91</v>
      </c>
      <c r="B10" s="117">
        <v>0</v>
      </c>
    </row>
    <row r="11" spans="1:2" s="1" customFormat="1" ht="16.5" thickBot="1">
      <c r="A11" s="65" t="s">
        <v>152</v>
      </c>
      <c r="B11" s="118">
        <f>SUM(B8:B10)</f>
        <v>2</v>
      </c>
    </row>
    <row r="12" spans="1:2" s="1" customFormat="1" ht="15.75" thickBot="1">
      <c r="A12" s="66" t="s">
        <v>155</v>
      </c>
      <c r="B12" s="119">
        <v>0</v>
      </c>
    </row>
    <row r="13" s="1" customFormat="1" ht="15">
      <c r="B13" s="112"/>
    </row>
    <row r="14" spans="1:2" s="1" customFormat="1" ht="15.75">
      <c r="A14" s="10" t="s">
        <v>153</v>
      </c>
      <c r="B14" s="112"/>
    </row>
    <row r="15" s="1" customFormat="1" ht="15.75" thickBot="1">
      <c r="B15" s="112"/>
    </row>
    <row r="16" spans="1:2" s="1" customFormat="1" ht="16.5" thickBot="1">
      <c r="A16" s="61" t="s">
        <v>0</v>
      </c>
      <c r="B16" s="114" t="s">
        <v>196</v>
      </c>
    </row>
    <row r="17" spans="1:2" s="1" customFormat="1" ht="15">
      <c r="A17" s="62" t="s">
        <v>37</v>
      </c>
      <c r="B17" s="120">
        <f>'A-C2'!C54</f>
        <v>1758</v>
      </c>
    </row>
    <row r="18" spans="1:2" s="1" customFormat="1" ht="15">
      <c r="A18" s="63" t="s">
        <v>38</v>
      </c>
      <c r="B18" s="74">
        <f>'A-C2'!C55</f>
        <v>89</v>
      </c>
    </row>
    <row r="19" spans="1:2" s="1" customFormat="1" ht="15.75" thickBot="1">
      <c r="A19" s="64" t="s">
        <v>91</v>
      </c>
      <c r="B19" s="121">
        <v>0</v>
      </c>
    </row>
    <row r="20" spans="1:2" s="1" customFormat="1" ht="16.5" thickBot="1">
      <c r="A20" s="67" t="s">
        <v>154</v>
      </c>
      <c r="B20" s="122">
        <f>SUM(B17:B19)</f>
        <v>1847</v>
      </c>
    </row>
    <row r="21" spans="1:2" s="1" customFormat="1" ht="15.75" thickBot="1">
      <c r="A21" s="68" t="s">
        <v>155</v>
      </c>
      <c r="B21" s="123">
        <v>0</v>
      </c>
    </row>
    <row r="22" spans="1:2" s="1" customFormat="1" ht="17.25" thickBot="1" thickTop="1">
      <c r="A22" s="69" t="s">
        <v>39</v>
      </c>
      <c r="B22" s="124">
        <f>B20+B21</f>
        <v>1847</v>
      </c>
    </row>
    <row r="23" s="1" customFormat="1" ht="15">
      <c r="B23" s="112"/>
    </row>
    <row r="24" spans="1:2" s="1" customFormat="1" ht="15.75">
      <c r="A24" s="10" t="s">
        <v>93</v>
      </c>
      <c r="B24" s="112"/>
    </row>
    <row r="25" s="1" customFormat="1" ht="15.75" thickBot="1">
      <c r="B25" s="112"/>
    </row>
    <row r="26" spans="1:2" s="1" customFormat="1" ht="16.5" thickBot="1">
      <c r="A26" s="61" t="s">
        <v>0</v>
      </c>
      <c r="B26" s="114" t="s">
        <v>197</v>
      </c>
    </row>
    <row r="27" spans="1:3" s="1" customFormat="1" ht="15">
      <c r="A27" s="70" t="s">
        <v>37</v>
      </c>
      <c r="B27" s="126">
        <f>B17/B8</f>
        <v>879</v>
      </c>
      <c r="C27" s="71"/>
    </row>
    <row r="28" spans="1:2" s="1" customFormat="1" ht="15">
      <c r="A28" s="63" t="s">
        <v>38</v>
      </c>
      <c r="B28" s="127">
        <v>0</v>
      </c>
    </row>
    <row r="29" spans="1:2" s="1" customFormat="1" ht="15.75" thickBot="1">
      <c r="A29" s="64" t="s">
        <v>91</v>
      </c>
      <c r="B29" s="121">
        <v>0</v>
      </c>
    </row>
    <row r="30" spans="1:2" s="1" customFormat="1" ht="16.5" thickBot="1">
      <c r="A30" s="67" t="s">
        <v>154</v>
      </c>
      <c r="B30" s="122">
        <f>B20/B11</f>
        <v>923.5</v>
      </c>
    </row>
    <row r="31" s="1" customFormat="1" ht="15"/>
    <row r="32" s="1" customFormat="1" ht="15.75">
      <c r="A32" s="10" t="s">
        <v>218</v>
      </c>
    </row>
    <row r="33" s="1" customFormat="1" ht="16.5" thickBot="1">
      <c r="B33" s="113" t="s">
        <v>196</v>
      </c>
    </row>
    <row r="34" spans="1:2" s="1" customFormat="1" ht="15">
      <c r="A34" s="72" t="s">
        <v>202</v>
      </c>
      <c r="B34" s="73">
        <v>0</v>
      </c>
    </row>
    <row r="35" spans="1:2" s="1" customFormat="1" ht="15">
      <c r="A35" s="63" t="s">
        <v>188</v>
      </c>
      <c r="B35" s="74">
        <v>0</v>
      </c>
    </row>
    <row r="36" spans="1:2" s="1" customFormat="1" ht="15">
      <c r="A36" s="63" t="s">
        <v>186</v>
      </c>
      <c r="B36" s="74">
        <v>0</v>
      </c>
    </row>
    <row r="37" spans="1:2" s="1" customFormat="1" ht="15.75" thickBot="1">
      <c r="A37" s="75" t="s">
        <v>187</v>
      </c>
      <c r="B37" s="76">
        <v>0</v>
      </c>
    </row>
    <row r="38" spans="1:2" s="1" customFormat="1" ht="15">
      <c r="A38" s="349"/>
      <c r="B38" s="349"/>
    </row>
  </sheetData>
  <sheetProtection/>
  <mergeCells count="2">
    <mergeCell ref="A2:B2"/>
    <mergeCell ref="A38:B3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  <headerFooter alignWithMargins="0">
    <oddHeader>&amp;C- 7 -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C63"/>
  <sheetViews>
    <sheetView showGridLines="0" tabSelected="1" workbookViewId="0" topLeftCell="A1">
      <selection activeCell="B5" sqref="B5"/>
    </sheetView>
  </sheetViews>
  <sheetFormatPr defaultColWidth="9.00390625" defaultRowHeight="12.75"/>
  <cols>
    <col min="1" max="1" width="87.75390625" style="9" customWidth="1"/>
    <col min="2" max="2" width="23.25390625" style="9" customWidth="1"/>
    <col min="3" max="3" width="9.125" style="9" customWidth="1"/>
    <col min="4" max="4" width="10.25390625" style="9" bestFit="1" customWidth="1"/>
    <col min="5" max="16384" width="9.125" style="9" customWidth="1"/>
  </cols>
  <sheetData>
    <row r="2" spans="1:3" ht="15.75">
      <c r="A2" s="350" t="s">
        <v>210</v>
      </c>
      <c r="B2" s="350"/>
      <c r="C2" s="350"/>
    </row>
    <row r="3" ht="31.5">
      <c r="A3" s="290" t="s">
        <v>221</v>
      </c>
    </row>
    <row r="4" ht="15.75">
      <c r="A4" s="290"/>
    </row>
    <row r="5" s="1" customFormat="1" ht="63">
      <c r="A5" s="290" t="s">
        <v>222</v>
      </c>
    </row>
    <row r="6" s="1" customFormat="1" ht="15.75">
      <c r="A6" s="290"/>
    </row>
    <row r="7" s="1" customFormat="1" ht="15.75">
      <c r="A7" s="290" t="s">
        <v>223</v>
      </c>
    </row>
    <row r="8" s="1" customFormat="1" ht="15.75">
      <c r="A8" s="290"/>
    </row>
    <row r="9" s="1" customFormat="1" ht="15.75">
      <c r="A9" s="290"/>
    </row>
    <row r="10" s="1" customFormat="1" ht="31.5">
      <c r="A10" s="290" t="s">
        <v>224</v>
      </c>
    </row>
    <row r="11" s="1" customFormat="1" ht="15.75">
      <c r="A11" s="290"/>
    </row>
    <row r="12" s="1" customFormat="1" ht="31.5">
      <c r="A12" s="290" t="s">
        <v>225</v>
      </c>
    </row>
    <row r="13" s="1" customFormat="1" ht="15.75">
      <c r="A13" s="290"/>
    </row>
    <row r="14" s="1" customFormat="1" ht="31.5">
      <c r="A14" s="290" t="s">
        <v>226</v>
      </c>
    </row>
    <row r="15" s="1" customFormat="1" ht="15.75">
      <c r="A15" s="290"/>
    </row>
    <row r="16" s="1" customFormat="1" ht="78.75">
      <c r="A16" s="290" t="s">
        <v>227</v>
      </c>
    </row>
    <row r="17" s="1" customFormat="1" ht="15.75">
      <c r="A17" s="290"/>
    </row>
    <row r="18" s="1" customFormat="1" ht="31.5">
      <c r="A18" s="290" t="s">
        <v>228</v>
      </c>
    </row>
    <row r="19" s="1" customFormat="1" ht="15.75">
      <c r="A19" s="290"/>
    </row>
    <row r="20" s="1" customFormat="1" ht="31.5">
      <c r="A20" s="290" t="s">
        <v>229</v>
      </c>
    </row>
    <row r="21" s="1" customFormat="1" ht="15.75">
      <c r="A21" s="290"/>
    </row>
    <row r="22" s="1" customFormat="1" ht="31.5">
      <c r="A22" s="290" t="s">
        <v>230</v>
      </c>
    </row>
    <row r="23" s="1" customFormat="1" ht="15.75">
      <c r="A23" s="290"/>
    </row>
    <row r="24" s="1" customFormat="1" ht="63">
      <c r="A24" s="290" t="s">
        <v>231</v>
      </c>
    </row>
    <row r="25" s="1" customFormat="1" ht="15.75">
      <c r="A25" s="290"/>
    </row>
    <row r="26" s="1" customFormat="1" ht="31.5">
      <c r="A26" s="290" t="s">
        <v>232</v>
      </c>
    </row>
    <row r="27" s="1" customFormat="1" ht="15.75">
      <c r="A27" s="290"/>
    </row>
    <row r="28" s="1" customFormat="1" ht="47.25">
      <c r="A28" s="290" t="s">
        <v>233</v>
      </c>
    </row>
    <row r="29" s="1" customFormat="1" ht="15.75">
      <c r="A29" s="290"/>
    </row>
    <row r="30" s="1" customFormat="1" ht="31.5">
      <c r="A30" s="290" t="s">
        <v>234</v>
      </c>
    </row>
    <row r="31" s="1" customFormat="1" ht="15.75">
      <c r="A31" s="290"/>
    </row>
    <row r="32" s="1" customFormat="1" ht="47.25">
      <c r="A32" s="290" t="s">
        <v>235</v>
      </c>
    </row>
    <row r="33" s="1" customFormat="1" ht="15.75">
      <c r="A33" s="290"/>
    </row>
    <row r="34" s="1" customFormat="1" ht="15.75">
      <c r="A34" s="290" t="s">
        <v>236</v>
      </c>
    </row>
    <row r="35" s="1" customFormat="1" ht="15.75">
      <c r="A35" s="290"/>
    </row>
    <row r="36" s="1" customFormat="1" ht="31.5">
      <c r="A36" s="290" t="s">
        <v>237</v>
      </c>
    </row>
    <row r="37" s="1" customFormat="1" ht="15.75">
      <c r="A37" s="290"/>
    </row>
    <row r="38" s="1" customFormat="1" ht="47.25">
      <c r="A38" s="290" t="s">
        <v>238</v>
      </c>
    </row>
    <row r="39" ht="15.75">
      <c r="A39" s="290"/>
    </row>
    <row r="40" ht="31.5">
      <c r="A40" s="290" t="s">
        <v>239</v>
      </c>
    </row>
    <row r="41" ht="15.75">
      <c r="A41" s="290"/>
    </row>
    <row r="42" ht="31.5">
      <c r="A42" s="290" t="s">
        <v>240</v>
      </c>
    </row>
    <row r="43" ht="15.75">
      <c r="A43" s="290"/>
    </row>
    <row r="44" ht="31.5">
      <c r="A44" s="290" t="s">
        <v>241</v>
      </c>
    </row>
    <row r="45" ht="15.75">
      <c r="A45" s="290"/>
    </row>
    <row r="46" ht="15.75">
      <c r="A46" s="290" t="s">
        <v>242</v>
      </c>
    </row>
    <row r="47" ht="15.75">
      <c r="A47" s="290"/>
    </row>
    <row r="48" ht="47.25">
      <c r="A48" s="290" t="s">
        <v>243</v>
      </c>
    </row>
    <row r="49" ht="15.75">
      <c r="A49" s="290"/>
    </row>
    <row r="50" ht="47.25">
      <c r="A50" s="290" t="s">
        <v>244</v>
      </c>
    </row>
    <row r="51" ht="15.75">
      <c r="A51" s="290"/>
    </row>
    <row r="52" ht="31.5">
      <c r="A52" s="290" t="s">
        <v>245</v>
      </c>
    </row>
    <row r="53" ht="31.5">
      <c r="A53" s="290" t="s">
        <v>246</v>
      </c>
    </row>
    <row r="54" ht="15.75">
      <c r="A54" s="290"/>
    </row>
    <row r="55" ht="15.75">
      <c r="A55" s="290"/>
    </row>
    <row r="56" ht="15.75">
      <c r="A56" s="290"/>
    </row>
    <row r="57" ht="15.75">
      <c r="A57" s="291" t="s">
        <v>247</v>
      </c>
    </row>
    <row r="58" ht="15.75">
      <c r="A58" s="290"/>
    </row>
    <row r="59" ht="31.5">
      <c r="A59" s="290" t="s">
        <v>248</v>
      </c>
    </row>
    <row r="60" ht="15.75">
      <c r="A60" s="290" t="s">
        <v>249</v>
      </c>
    </row>
    <row r="61" ht="15.75">
      <c r="A61" s="290"/>
    </row>
    <row r="62" ht="15.75">
      <c r="A62" s="290"/>
    </row>
    <row r="63" ht="31.5">
      <c r="A63" s="290" t="s">
        <v>220</v>
      </c>
    </row>
  </sheetData>
  <mergeCells count="1">
    <mergeCell ref="A2:C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  <headerFooter alignWithMargins="0">
    <oddHeader>&amp;C- 7 -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I42"/>
  <sheetViews>
    <sheetView showGridLines="0" zoomScale="80" zoomScaleNormal="80" zoomScalePageLayoutView="0" workbookViewId="0" topLeftCell="A1">
      <selection activeCell="G23" sqref="G23"/>
    </sheetView>
  </sheetViews>
  <sheetFormatPr defaultColWidth="9.00390625" defaultRowHeight="12.75"/>
  <cols>
    <col min="1" max="1" width="49.00390625" style="0" customWidth="1"/>
    <col min="3" max="3" width="9.125" style="41" customWidth="1"/>
    <col min="4" max="4" width="2.75390625" style="0" customWidth="1"/>
    <col min="5" max="5" width="49.00390625" style="0" customWidth="1"/>
    <col min="7" max="7" width="9.125" style="41" customWidth="1"/>
    <col min="8" max="8" width="4.125" style="0" bestFit="1" customWidth="1"/>
    <col min="9" max="11" width="9.125" style="9" customWidth="1"/>
  </cols>
  <sheetData>
    <row r="3" spans="1:8" ht="18">
      <c r="A3" s="351" t="s">
        <v>201</v>
      </c>
      <c r="B3" s="351"/>
      <c r="C3" s="351"/>
      <c r="D3" s="351"/>
      <c r="E3" s="351"/>
      <c r="F3" s="351"/>
      <c r="G3" s="351"/>
      <c r="H3" s="33"/>
    </row>
    <row r="4" spans="1:8" ht="18">
      <c r="A4" s="351" t="s">
        <v>217</v>
      </c>
      <c r="B4" s="351"/>
      <c r="C4" s="351"/>
      <c r="D4" s="351"/>
      <c r="E4" s="351"/>
      <c r="F4" s="351"/>
      <c r="G4" s="351"/>
      <c r="H4" s="33"/>
    </row>
    <row r="5" spans="1:8" ht="18">
      <c r="A5" s="351" t="s">
        <v>176</v>
      </c>
      <c r="B5" s="351"/>
      <c r="C5" s="351"/>
      <c r="D5" s="351"/>
      <c r="E5" s="351"/>
      <c r="F5" s="351"/>
      <c r="G5" s="351"/>
      <c r="H5" s="33"/>
    </row>
    <row r="6" spans="2:8" ht="18">
      <c r="B6" s="14"/>
      <c r="C6" s="40"/>
      <c r="D6" s="14"/>
      <c r="E6" s="14"/>
      <c r="F6" s="14"/>
      <c r="G6" s="40"/>
      <c r="H6" s="33"/>
    </row>
    <row r="7" ht="12.75">
      <c r="H7" s="33"/>
    </row>
    <row r="8" spans="7:8" ht="12.75">
      <c r="G8" s="42" t="s">
        <v>120</v>
      </c>
      <c r="H8" s="33"/>
    </row>
    <row r="9" spans="1:8" ht="15.75">
      <c r="A9" s="18" t="s">
        <v>94</v>
      </c>
      <c r="B9" s="34"/>
      <c r="C9" s="43"/>
      <c r="E9" s="18" t="s">
        <v>95</v>
      </c>
      <c r="F9" s="34"/>
      <c r="G9" s="43"/>
      <c r="H9" s="33"/>
    </row>
    <row r="10" spans="1:8" ht="15.75">
      <c r="A10" s="35"/>
      <c r="E10" s="35"/>
      <c r="H10" s="33"/>
    </row>
    <row r="11" spans="2:8" ht="12.75">
      <c r="B11" s="38" t="s">
        <v>172</v>
      </c>
      <c r="C11" s="38" t="s">
        <v>173</v>
      </c>
      <c r="F11" s="38" t="s">
        <v>172</v>
      </c>
      <c r="G11" s="38" t="s">
        <v>173</v>
      </c>
      <c r="H11" s="33"/>
    </row>
    <row r="12" spans="1:9" ht="12.75">
      <c r="A12" s="8" t="s">
        <v>96</v>
      </c>
      <c r="B12" s="37">
        <f>SUM(B13:B16)</f>
        <v>65</v>
      </c>
      <c r="C12" s="37">
        <f>SUM(C13:C16)</f>
        <v>409</v>
      </c>
      <c r="D12" s="41"/>
      <c r="E12" s="8" t="s">
        <v>100</v>
      </c>
      <c r="F12" s="37">
        <f>SUM(F13:F18)</f>
        <v>2894</v>
      </c>
      <c r="G12" s="37">
        <f>SUM(G13:G18)</f>
        <v>2629</v>
      </c>
      <c r="H12" s="33"/>
      <c r="I12" s="101"/>
    </row>
    <row r="13" spans="1:8" ht="12.75">
      <c r="A13" t="s">
        <v>97</v>
      </c>
      <c r="B13" s="44"/>
      <c r="C13" s="44"/>
      <c r="D13" s="41"/>
      <c r="E13" t="s">
        <v>101</v>
      </c>
      <c r="F13" s="44"/>
      <c r="G13" s="44"/>
      <c r="H13" s="33"/>
    </row>
    <row r="14" spans="1:9" ht="12.75">
      <c r="A14" t="s">
        <v>98</v>
      </c>
      <c r="B14" s="44">
        <v>65</v>
      </c>
      <c r="C14" s="44">
        <v>409</v>
      </c>
      <c r="D14" s="41"/>
      <c r="E14" t="s">
        <v>102</v>
      </c>
      <c r="F14" s="44">
        <v>1884</v>
      </c>
      <c r="G14" s="44">
        <v>2879</v>
      </c>
      <c r="H14" s="125"/>
      <c r="I14" s="101"/>
    </row>
    <row r="15" spans="1:8" ht="12.75">
      <c r="A15" t="s">
        <v>175</v>
      </c>
      <c r="B15" s="44"/>
      <c r="C15" s="44"/>
      <c r="D15" s="41"/>
      <c r="E15" t="s">
        <v>103</v>
      </c>
      <c r="F15" s="44"/>
      <c r="G15" s="44"/>
      <c r="H15" s="33"/>
    </row>
    <row r="16" spans="1:8" ht="12.75">
      <c r="A16" t="s">
        <v>99</v>
      </c>
      <c r="B16" s="44"/>
      <c r="C16" s="44"/>
      <c r="D16" s="41"/>
      <c r="E16" t="s">
        <v>104</v>
      </c>
      <c r="F16" s="44"/>
      <c r="G16" s="44"/>
      <c r="H16" s="33"/>
    </row>
    <row r="17" spans="2:8" ht="12.75">
      <c r="B17" s="57"/>
      <c r="C17" s="57"/>
      <c r="D17" s="41"/>
      <c r="E17" t="s">
        <v>105</v>
      </c>
      <c r="F17" s="16">
        <f>er_kim!B45</f>
        <v>1010</v>
      </c>
      <c r="G17" s="44">
        <f>er_kim!C45</f>
        <v>-250</v>
      </c>
      <c r="H17" s="33"/>
    </row>
    <row r="18" spans="2:8" ht="12.75">
      <c r="B18" s="57"/>
      <c r="C18" s="57"/>
      <c r="D18" s="41"/>
      <c r="E18" t="s">
        <v>106</v>
      </c>
      <c r="F18" s="44"/>
      <c r="G18" s="44"/>
      <c r="H18" s="33"/>
    </row>
    <row r="19" spans="2:8" ht="12.75">
      <c r="B19" s="57"/>
      <c r="C19" s="57"/>
      <c r="D19" s="41"/>
      <c r="F19" s="57"/>
      <c r="G19" s="57"/>
      <c r="H19" s="33"/>
    </row>
    <row r="20" spans="1:8" ht="12.75">
      <c r="A20" s="8" t="s">
        <v>107</v>
      </c>
      <c r="B20" s="37">
        <f>SUM(B21:B24)</f>
        <v>2919</v>
      </c>
      <c r="C20" s="37">
        <f>SUM(C21:C24)</f>
        <v>1579</v>
      </c>
      <c r="D20" s="41"/>
      <c r="E20" s="8" t="s">
        <v>115</v>
      </c>
      <c r="F20" s="37"/>
      <c r="G20" s="37"/>
      <c r="H20" s="33"/>
    </row>
    <row r="21" spans="1:8" ht="12.75">
      <c r="A21" t="s">
        <v>108</v>
      </c>
      <c r="B21" s="44"/>
      <c r="C21" s="44"/>
      <c r="D21" s="41"/>
      <c r="F21" s="57"/>
      <c r="G21" s="57"/>
      <c r="H21" s="33"/>
    </row>
    <row r="22" spans="1:8" ht="12.75">
      <c r="A22" t="s">
        <v>109</v>
      </c>
      <c r="B22" s="44"/>
      <c r="C22" s="44">
        <v>21</v>
      </c>
      <c r="D22" s="41"/>
      <c r="E22" s="8" t="s">
        <v>116</v>
      </c>
      <c r="F22" s="37">
        <f>SUM(F23:F24)</f>
        <v>59</v>
      </c>
      <c r="G22" s="37">
        <f>SUM(G23:G24)</f>
        <v>170</v>
      </c>
      <c r="H22" s="33"/>
    </row>
    <row r="23" spans="1:8" ht="12.75">
      <c r="A23" t="s">
        <v>110</v>
      </c>
      <c r="B23" s="44"/>
      <c r="C23" s="44"/>
      <c r="D23" s="41"/>
      <c r="E23" t="s">
        <v>117</v>
      </c>
      <c r="F23" s="44"/>
      <c r="G23" s="44"/>
      <c r="H23" s="33"/>
    </row>
    <row r="24" spans="1:8" ht="12.75">
      <c r="A24" t="s">
        <v>111</v>
      </c>
      <c r="B24" s="44">
        <v>2919</v>
      </c>
      <c r="C24" s="44">
        <v>1558</v>
      </c>
      <c r="D24" s="41"/>
      <c r="E24" t="s">
        <v>118</v>
      </c>
      <c r="F24" s="44">
        <v>59</v>
      </c>
      <c r="G24" s="44">
        <v>170</v>
      </c>
      <c r="H24" s="33"/>
    </row>
    <row r="25" spans="2:8" ht="12.75">
      <c r="B25" s="57"/>
      <c r="C25" s="57"/>
      <c r="D25" s="41"/>
      <c r="F25" s="57"/>
      <c r="G25" s="57"/>
      <c r="H25" s="33"/>
    </row>
    <row r="26" spans="1:8" ht="12.75">
      <c r="A26" s="8" t="s">
        <v>112</v>
      </c>
      <c r="B26" s="44">
        <v>0</v>
      </c>
      <c r="C26" s="44">
        <v>854</v>
      </c>
      <c r="D26" s="41"/>
      <c r="E26" s="8" t="s">
        <v>119</v>
      </c>
      <c r="F26" s="37">
        <v>31</v>
      </c>
      <c r="G26" s="37">
        <v>43</v>
      </c>
      <c r="H26" s="33"/>
    </row>
    <row r="27" spans="2:8" ht="12.75">
      <c r="B27" s="57"/>
      <c r="C27" s="57"/>
      <c r="D27" s="41"/>
      <c r="F27" s="57"/>
      <c r="G27" s="57"/>
      <c r="H27" s="33"/>
    </row>
    <row r="28" spans="1:8" ht="15.75">
      <c r="A28" s="10" t="s">
        <v>113</v>
      </c>
      <c r="B28" s="36">
        <f>B12+B20+B26</f>
        <v>2984</v>
      </c>
      <c r="C28" s="36">
        <f>C12+C20+C26</f>
        <v>2842</v>
      </c>
      <c r="D28" s="41"/>
      <c r="E28" s="10" t="s">
        <v>114</v>
      </c>
      <c r="F28" s="36">
        <f>F12+F20+F22+F26</f>
        <v>2984</v>
      </c>
      <c r="G28" s="36">
        <f>G12+G20+G22+G26</f>
        <v>2842</v>
      </c>
      <c r="H28" s="33"/>
    </row>
    <row r="29" spans="4:8" ht="12.75">
      <c r="D29" s="41"/>
      <c r="G29" s="45"/>
      <c r="H29" s="33"/>
    </row>
    <row r="30" spans="6:8" ht="12.75">
      <c r="F30" s="289"/>
      <c r="H30" s="33"/>
    </row>
    <row r="31" ht="12.75">
      <c r="H31" s="33"/>
    </row>
    <row r="32" spans="5:8" ht="12.75">
      <c r="E32" s="46"/>
      <c r="H32" s="33"/>
    </row>
    <row r="33" spans="3:8" ht="12.75">
      <c r="C33" s="89"/>
      <c r="H33" s="33"/>
    </row>
    <row r="34" spans="3:8" ht="12.75">
      <c r="C34" s="89"/>
      <c r="H34" s="33"/>
    </row>
    <row r="35" spans="3:8" ht="12.75">
      <c r="C35" s="89"/>
      <c r="H35" s="33"/>
    </row>
    <row r="36" ht="12.75">
      <c r="H36" s="33"/>
    </row>
    <row r="37" ht="12.75">
      <c r="H37" s="33"/>
    </row>
    <row r="38" ht="12.75">
      <c r="H38" s="33"/>
    </row>
    <row r="39" ht="12.75">
      <c r="H39" s="33"/>
    </row>
    <row r="40" ht="12.75">
      <c r="H40" s="33"/>
    </row>
    <row r="41" ht="12.75">
      <c r="H41" s="33"/>
    </row>
    <row r="42" ht="12.75">
      <c r="H42" s="33"/>
    </row>
  </sheetData>
  <sheetProtection/>
  <mergeCells count="3">
    <mergeCell ref="A3:G3"/>
    <mergeCell ref="A5:G5"/>
    <mergeCell ref="A4:G4"/>
  </mergeCells>
  <printOptions horizontalCentered="1"/>
  <pageMargins left="0.5118110236220472" right="0.5118110236220472" top="0.7874015748031497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7"/>
  <sheetViews>
    <sheetView showGridLines="0" zoomScalePageLayoutView="0" workbookViewId="0" topLeftCell="A1">
      <selection activeCell="B23" sqref="B23"/>
    </sheetView>
  </sheetViews>
  <sheetFormatPr defaultColWidth="9.00390625" defaultRowHeight="12.75"/>
  <cols>
    <col min="1" max="1" width="62.125" style="20" customWidth="1"/>
    <col min="2" max="2" width="13.75390625" style="20" customWidth="1"/>
    <col min="3" max="3" width="13.75390625" style="60" customWidth="1"/>
    <col min="4" max="16384" width="9.125" style="20" customWidth="1"/>
  </cols>
  <sheetData>
    <row r="1" spans="1:6" ht="18">
      <c r="A1" s="352" t="s">
        <v>201</v>
      </c>
      <c r="B1" s="352"/>
      <c r="C1" s="352"/>
      <c r="D1" s="19"/>
      <c r="E1" s="19"/>
      <c r="F1" s="19"/>
    </row>
    <row r="2" spans="1:6" ht="18">
      <c r="A2" s="354" t="s">
        <v>217</v>
      </c>
      <c r="B2" s="354"/>
      <c r="C2" s="354"/>
      <c r="D2" s="19"/>
      <c r="E2" s="19"/>
      <c r="F2" s="19"/>
    </row>
    <row r="3" spans="1:6" ht="18">
      <c r="A3" s="353" t="s">
        <v>179</v>
      </c>
      <c r="B3" s="353"/>
      <c r="C3" s="353"/>
      <c r="D3" s="19"/>
      <c r="E3" s="19"/>
      <c r="F3" s="19"/>
    </row>
    <row r="4" spans="1:6" ht="18">
      <c r="A4" s="15"/>
      <c r="B4" s="15"/>
      <c r="C4" s="29" t="s">
        <v>120</v>
      </c>
      <c r="D4" s="19"/>
      <c r="E4" s="19"/>
      <c r="F4" s="19"/>
    </row>
    <row r="5" spans="2:3" ht="12.75">
      <c r="B5" s="38" t="s">
        <v>172</v>
      </c>
      <c r="C5" s="58" t="s">
        <v>173</v>
      </c>
    </row>
    <row r="6" spans="1:3" s="24" customFormat="1" ht="12.75">
      <c r="A6" s="24" t="s">
        <v>121</v>
      </c>
      <c r="B6" s="17">
        <f>B7+B12+B13+B14+B15</f>
        <v>8396</v>
      </c>
      <c r="C6" s="17">
        <f>C7+C12+C13+C14+C15</f>
        <v>9693</v>
      </c>
    </row>
    <row r="7" spans="1:3" ht="12.75">
      <c r="A7" s="20" t="s">
        <v>122</v>
      </c>
      <c r="B7" s="16">
        <f>SUM(B8:B11)</f>
        <v>7139</v>
      </c>
      <c r="C7" s="59">
        <f>SUM(C8:C11)</f>
        <v>3368</v>
      </c>
    </row>
    <row r="8" spans="1:3" ht="12.75">
      <c r="A8" s="20" t="s">
        <v>143</v>
      </c>
      <c r="B8" s="16">
        <v>0</v>
      </c>
      <c r="C8" s="59">
        <v>0</v>
      </c>
    </row>
    <row r="9" spans="1:3" ht="12.75">
      <c r="A9" s="20" t="s">
        <v>123</v>
      </c>
      <c r="B9" s="16">
        <f>'A-C2'!B15</f>
        <v>0</v>
      </c>
      <c r="C9" s="16">
        <f>'A-C2'!C15</f>
        <v>0</v>
      </c>
    </row>
    <row r="10" spans="1:3" ht="12.75">
      <c r="A10" s="20" t="s">
        <v>124</v>
      </c>
      <c r="B10" s="16">
        <f>'A-C2'!B16</f>
        <v>650</v>
      </c>
      <c r="C10" s="16">
        <f>'A-C2'!C16</f>
        <v>265</v>
      </c>
    </row>
    <row r="11" spans="1:3" ht="12.75">
      <c r="A11" s="20" t="s">
        <v>219</v>
      </c>
      <c r="B11" s="16">
        <f>'A-C2'!B23</f>
        <v>6489</v>
      </c>
      <c r="C11" s="16">
        <f>'A-C2'!C23</f>
        <v>3103</v>
      </c>
    </row>
    <row r="12" spans="1:3" ht="12.75">
      <c r="A12" s="20" t="s">
        <v>125</v>
      </c>
      <c r="B12" s="16">
        <f>'A-C2'!B26</f>
        <v>707</v>
      </c>
      <c r="C12" s="16">
        <f>'A-C2'!C26</f>
        <v>1115</v>
      </c>
    </row>
    <row r="13" spans="1:3" ht="12.75">
      <c r="A13" s="20" t="s">
        <v>1</v>
      </c>
      <c r="B13" s="16">
        <f>'A-C2'!B31</f>
        <v>1</v>
      </c>
      <c r="C13" s="16">
        <f>'A-C2'!C31</f>
        <v>4653</v>
      </c>
    </row>
    <row r="14" spans="1:3" ht="12.75">
      <c r="A14" s="20" t="s">
        <v>2</v>
      </c>
      <c r="B14" s="16">
        <f>'A-C2'!B35</f>
        <v>545</v>
      </c>
      <c r="C14" s="16">
        <f>'A-C2'!C35</f>
        <v>554</v>
      </c>
    </row>
    <row r="15" spans="1:3" ht="12.75">
      <c r="A15" s="20" t="s">
        <v>126</v>
      </c>
      <c r="B15" s="59">
        <f>'A-C2'!B40</f>
        <v>4</v>
      </c>
      <c r="C15" s="59">
        <f>'A-C2'!C40</f>
        <v>3</v>
      </c>
    </row>
    <row r="16" spans="2:3" ht="12.75">
      <c r="B16" s="13"/>
      <c r="C16" s="32"/>
    </row>
    <row r="17" spans="1:9" s="24" customFormat="1" ht="12.75">
      <c r="A17" s="24" t="s">
        <v>127</v>
      </c>
      <c r="B17" s="17"/>
      <c r="C17" s="17"/>
      <c r="G17" s="266"/>
      <c r="H17" s="20"/>
      <c r="I17" s="20"/>
    </row>
    <row r="18" spans="2:9" ht="12.75">
      <c r="B18" s="13"/>
      <c r="C18" s="32"/>
      <c r="G18" s="24"/>
      <c r="H18" s="24"/>
      <c r="I18" s="24"/>
    </row>
    <row r="19" spans="1:9" s="24" customFormat="1" ht="12.75">
      <c r="A19" s="24" t="s">
        <v>128</v>
      </c>
      <c r="B19" s="17">
        <f>B6+B17</f>
        <v>8396</v>
      </c>
      <c r="C19" s="17">
        <f>C6+C17</f>
        <v>9693</v>
      </c>
      <c r="G19" s="20"/>
      <c r="H19" s="20"/>
      <c r="I19" s="20"/>
    </row>
    <row r="20" spans="2:3" ht="12.75">
      <c r="B20" s="13"/>
      <c r="C20" s="32"/>
    </row>
    <row r="21" spans="1:3" s="24" customFormat="1" ht="12.75">
      <c r="A21" s="24" t="s">
        <v>129</v>
      </c>
      <c r="B21" s="17">
        <f>SUM(B22:B27)</f>
        <v>7386</v>
      </c>
      <c r="C21" s="17">
        <f>SUM(C22:C27)</f>
        <v>9943</v>
      </c>
    </row>
    <row r="22" spans="1:3" ht="12.75">
      <c r="A22" s="20" t="s">
        <v>130</v>
      </c>
      <c r="B22" s="16">
        <f>'A-C2'!B51</f>
        <v>5016</v>
      </c>
      <c r="C22" s="16">
        <f>'A-C2'!C51</f>
        <v>6924</v>
      </c>
    </row>
    <row r="23" spans="1:3" ht="12.75">
      <c r="A23" s="20" t="s">
        <v>24</v>
      </c>
      <c r="B23" s="16">
        <f>'A-C2'!B60</f>
        <v>2281</v>
      </c>
      <c r="C23" s="16">
        <f>'A-C2'!C60</f>
        <v>2684</v>
      </c>
    </row>
    <row r="24" spans="1:3" ht="12.75">
      <c r="A24" s="20" t="s">
        <v>32</v>
      </c>
      <c r="B24" s="16">
        <f>'A-C2'!B62</f>
        <v>86</v>
      </c>
      <c r="C24" s="16">
        <f>'A-C2'!C62</f>
        <v>328</v>
      </c>
    </row>
    <row r="25" spans="1:3" ht="12.75">
      <c r="A25" s="20" t="s">
        <v>33</v>
      </c>
      <c r="B25" s="16">
        <f>'A-C2'!B64+'A-C2'!B66</f>
        <v>3</v>
      </c>
      <c r="C25" s="16">
        <f>'A-C2'!C64+'A-C2'!C66</f>
        <v>7</v>
      </c>
    </row>
    <row r="26" spans="1:3" ht="12.75">
      <c r="A26" s="20" t="s">
        <v>145</v>
      </c>
      <c r="B26" s="16">
        <f>'A-C2'!B68</f>
        <v>0</v>
      </c>
      <c r="C26" s="16">
        <f>'A-C2'!C68</f>
        <v>0</v>
      </c>
    </row>
    <row r="27" spans="1:3" ht="12.75">
      <c r="A27" s="20" t="s">
        <v>131</v>
      </c>
      <c r="B27" s="16"/>
      <c r="C27" s="16"/>
    </row>
    <row r="28" spans="2:3" ht="12.75">
      <c r="B28" s="25"/>
      <c r="C28" s="31"/>
    </row>
    <row r="29" spans="1:3" ht="12.75">
      <c r="A29" s="24" t="s">
        <v>146</v>
      </c>
      <c r="B29" s="26">
        <f>SUM(B30:B35)</f>
        <v>0</v>
      </c>
      <c r="C29" s="17"/>
    </row>
    <row r="30" spans="1:3" ht="12.75">
      <c r="A30" s="20" t="s">
        <v>130</v>
      </c>
      <c r="B30" s="16"/>
      <c r="C30" s="59"/>
    </row>
    <row r="31" spans="1:3" ht="12.75">
      <c r="A31" s="20" t="s">
        <v>24</v>
      </c>
      <c r="B31" s="16"/>
      <c r="C31" s="59"/>
    </row>
    <row r="32" spans="1:3" ht="12.75">
      <c r="A32" s="20" t="s">
        <v>32</v>
      </c>
      <c r="B32" s="16"/>
      <c r="C32" s="59"/>
    </row>
    <row r="33" spans="1:3" ht="12.75">
      <c r="A33" s="20" t="s">
        <v>33</v>
      </c>
      <c r="B33" s="16"/>
      <c r="C33" s="59"/>
    </row>
    <row r="34" spans="1:3" ht="12.75">
      <c r="A34" s="20" t="s">
        <v>145</v>
      </c>
      <c r="B34" s="16"/>
      <c r="C34" s="59"/>
    </row>
    <row r="35" spans="1:3" ht="12.75">
      <c r="A35" s="20" t="s">
        <v>131</v>
      </c>
      <c r="B35" s="16"/>
      <c r="C35" s="59"/>
    </row>
    <row r="36" spans="2:3" ht="12.75">
      <c r="B36" s="13"/>
      <c r="C36" s="32"/>
    </row>
    <row r="37" spans="1:3" s="24" customFormat="1" ht="12.75">
      <c r="A37" s="24" t="s">
        <v>132</v>
      </c>
      <c r="B37" s="17">
        <f>B21+B29</f>
        <v>7386</v>
      </c>
      <c r="C37" s="17">
        <f>C21+C29</f>
        <v>9943</v>
      </c>
    </row>
    <row r="38" spans="2:3" ht="12.75">
      <c r="B38" s="13"/>
      <c r="C38" s="32"/>
    </row>
    <row r="39" spans="1:3" s="24" customFormat="1" ht="12.75">
      <c r="A39" s="24" t="s">
        <v>133</v>
      </c>
      <c r="B39" s="17">
        <f>B19-B37</f>
        <v>1010</v>
      </c>
      <c r="C39" s="17">
        <f>C19-C37</f>
        <v>-250</v>
      </c>
    </row>
    <row r="40" spans="2:3" ht="12.75">
      <c r="B40" s="13"/>
      <c r="C40" s="32"/>
    </row>
    <row r="41" spans="1:3" s="24" customFormat="1" ht="12.75">
      <c r="A41" s="24" t="s">
        <v>134</v>
      </c>
      <c r="B41" s="17"/>
      <c r="C41" s="17"/>
    </row>
    <row r="42" spans="2:3" ht="12.75">
      <c r="B42" s="13"/>
      <c r="C42" s="32"/>
    </row>
    <row r="43" spans="1:3" s="24" customFormat="1" ht="12.75">
      <c r="A43" s="24" t="s">
        <v>135</v>
      </c>
      <c r="B43" s="26">
        <f>B17-B29</f>
        <v>0</v>
      </c>
      <c r="C43" s="17"/>
    </row>
    <row r="44" spans="2:3" ht="12.75">
      <c r="B44" s="13"/>
      <c r="C44" s="32"/>
    </row>
    <row r="45" spans="1:3" s="24" customFormat="1" ht="12.75">
      <c r="A45" s="24" t="s">
        <v>136</v>
      </c>
      <c r="B45" s="17">
        <f>B6-B21</f>
        <v>1010</v>
      </c>
      <c r="C45" s="17">
        <f>C6-C21</f>
        <v>-250</v>
      </c>
    </row>
    <row r="46" spans="2:3" ht="12.75">
      <c r="B46" s="13"/>
      <c r="C46" s="32"/>
    </row>
    <row r="47" spans="2:3" ht="12.75">
      <c r="B47" s="13"/>
      <c r="C47" s="32"/>
    </row>
    <row r="48" spans="2:3" ht="12.75">
      <c r="B48" s="13"/>
      <c r="C48" s="32"/>
    </row>
    <row r="49" spans="1:3" ht="12.75">
      <c r="A49" s="22" t="s">
        <v>144</v>
      </c>
      <c r="B49" s="13"/>
      <c r="C49" s="32"/>
    </row>
    <row r="50" spans="1:3" ht="12.75">
      <c r="A50" s="23" t="s">
        <v>0</v>
      </c>
      <c r="B50" s="13"/>
      <c r="C50" s="32"/>
    </row>
    <row r="51" spans="1:3" ht="12.75">
      <c r="A51" s="23" t="s">
        <v>137</v>
      </c>
      <c r="B51" s="17">
        <f>B52+B55+B56</f>
        <v>2281</v>
      </c>
      <c r="C51" s="17">
        <f>C52+C55+C56</f>
        <v>2684</v>
      </c>
    </row>
    <row r="52" spans="1:3" ht="12.75">
      <c r="A52" s="21" t="s">
        <v>138</v>
      </c>
      <c r="B52" s="16">
        <f>'A-C2'!B57</f>
        <v>1590</v>
      </c>
      <c r="C52" s="16">
        <f>'A-C2'!C57</f>
        <v>1847</v>
      </c>
    </row>
    <row r="53" spans="1:3" ht="12.75">
      <c r="A53" s="21" t="s">
        <v>139</v>
      </c>
      <c r="B53" s="16">
        <f>'A-C2'!B55</f>
        <v>0</v>
      </c>
      <c r="C53" s="16">
        <f>'A-C2'!C55</f>
        <v>89</v>
      </c>
    </row>
    <row r="54" spans="1:3" ht="12.75">
      <c r="A54" s="30" t="s">
        <v>156</v>
      </c>
      <c r="B54" s="16">
        <f>'A-C2'!B56</f>
        <v>0</v>
      </c>
      <c r="C54" s="16">
        <f>'A-C2'!C56</f>
        <v>0</v>
      </c>
    </row>
    <row r="55" spans="1:3" ht="12.75">
      <c r="A55" s="21" t="s">
        <v>140</v>
      </c>
      <c r="B55" s="16">
        <f>'A-C2'!B58</f>
        <v>203</v>
      </c>
      <c r="C55" s="16">
        <f>'A-C2'!C58</f>
        <v>324</v>
      </c>
    </row>
    <row r="56" spans="1:3" ht="12.75">
      <c r="A56" s="20" t="s">
        <v>141</v>
      </c>
      <c r="B56" s="16">
        <f>'A-C2'!B59</f>
        <v>488</v>
      </c>
      <c r="C56" s="16">
        <f>'A-C2'!C59</f>
        <v>513</v>
      </c>
    </row>
    <row r="57" spans="1:3" ht="12.75">
      <c r="A57" s="24" t="s">
        <v>142</v>
      </c>
      <c r="B57" s="17">
        <f>'A-C2'!B66</f>
        <v>0</v>
      </c>
      <c r="C57" s="17">
        <f>'A-C2'!C66</f>
        <v>0</v>
      </c>
    </row>
  </sheetData>
  <sheetProtection/>
  <mergeCells count="3">
    <mergeCell ref="A1:C1"/>
    <mergeCell ref="A3:C3"/>
    <mergeCell ref="A2:C2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ÉFOÉSZ</dc:creator>
  <cp:keywords/>
  <dc:description/>
  <cp:lastModifiedBy>É.S.S.E</cp:lastModifiedBy>
  <cp:lastPrinted>2011-02-27T20:45:47Z</cp:lastPrinted>
  <dcterms:created xsi:type="dcterms:W3CDTF">2002-04-08T12:22:42Z</dcterms:created>
  <dcterms:modified xsi:type="dcterms:W3CDTF">2012-05-15T10:57:41Z</dcterms:modified>
  <cp:category/>
  <cp:version/>
  <cp:contentType/>
  <cp:contentStatus/>
</cp:coreProperties>
</file>